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y\Documents\Repp\C100\"/>
    </mc:Choice>
  </mc:AlternateContent>
  <xr:revisionPtr revIDLastSave="0" documentId="8_{C41AE58B-77E0-4D1F-95A6-C308A6536DB3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Tier Period Line &amp; Yard EFs" sheetId="2" r:id="rId1"/>
    <sheet name="Ivy City Switchers_Rebuil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2" l="1"/>
  <c r="H22" i="3"/>
  <c r="K22" i="3"/>
  <c r="D32" i="3"/>
  <c r="N22" i="3"/>
  <c r="L30" i="2"/>
  <c r="G22" i="3"/>
  <c r="J22" i="3"/>
  <c r="M22" i="3"/>
  <c r="K30" i="2"/>
  <c r="E22" i="3"/>
  <c r="F22" i="3"/>
  <c r="I22" i="3"/>
  <c r="L22" i="3"/>
  <c r="K31" i="2"/>
  <c r="E23" i="3"/>
  <c r="F23" i="3"/>
  <c r="I23" i="3"/>
  <c r="L23" i="3"/>
  <c r="K28" i="2"/>
  <c r="E21" i="3"/>
  <c r="F21" i="3"/>
  <c r="I21" i="3"/>
  <c r="D31" i="3"/>
  <c r="L21" i="3"/>
  <c r="K24" i="2"/>
  <c r="E19" i="3"/>
  <c r="F19" i="3"/>
  <c r="I19" i="3"/>
  <c r="L19" i="3"/>
  <c r="M23" i="2"/>
  <c r="H18" i="3"/>
  <c r="K18" i="3"/>
  <c r="N18" i="3"/>
  <c r="L23" i="2"/>
  <c r="G18" i="3"/>
  <c r="J18" i="3"/>
  <c r="M18" i="3"/>
  <c r="K23" i="2"/>
  <c r="E18" i="3"/>
  <c r="F18" i="3"/>
  <c r="I18" i="3"/>
  <c r="L18" i="3"/>
  <c r="L24" i="2"/>
  <c r="G19" i="3"/>
  <c r="J19" i="3"/>
  <c r="M19" i="3"/>
  <c r="M24" i="2"/>
  <c r="H19" i="3"/>
  <c r="K19" i="3"/>
  <c r="N19" i="3"/>
  <c r="L26" i="2"/>
  <c r="G20" i="3"/>
  <c r="J20" i="3"/>
  <c r="M20" i="3"/>
  <c r="M26" i="2"/>
  <c r="H20" i="3"/>
  <c r="K20" i="3"/>
  <c r="N20" i="3"/>
  <c r="L28" i="2"/>
  <c r="G21" i="3"/>
  <c r="J21" i="3"/>
  <c r="M21" i="3"/>
  <c r="M28" i="2"/>
  <c r="H21" i="3"/>
  <c r="K21" i="3"/>
  <c r="N21" i="3"/>
  <c r="L31" i="2"/>
  <c r="G23" i="3"/>
  <c r="J23" i="3"/>
  <c r="M23" i="3"/>
  <c r="M31" i="2"/>
  <c r="H23" i="3"/>
  <c r="K23" i="3"/>
  <c r="N23" i="3"/>
  <c r="K26" i="2"/>
  <c r="E20" i="3"/>
  <c r="F20" i="3"/>
  <c r="I20" i="3"/>
  <c r="L20" i="3"/>
  <c r="D24" i="3"/>
  <c r="T31" i="2"/>
  <c r="S31" i="2"/>
  <c r="R31" i="2"/>
  <c r="J31" i="2"/>
  <c r="Q31" i="2"/>
  <c r="U31" i="2"/>
  <c r="T30" i="2"/>
  <c r="S30" i="2"/>
  <c r="R30" i="2"/>
  <c r="J30" i="2"/>
  <c r="Q30" i="2"/>
  <c r="U30" i="2"/>
  <c r="M29" i="2"/>
  <c r="T29" i="2"/>
  <c r="L29" i="2"/>
  <c r="S29" i="2"/>
  <c r="K29" i="2"/>
  <c r="R29" i="2"/>
  <c r="J29" i="2"/>
  <c r="Q29" i="2"/>
  <c r="U29" i="2"/>
  <c r="T28" i="2"/>
  <c r="S28" i="2"/>
  <c r="R28" i="2"/>
  <c r="J28" i="2"/>
  <c r="Q28" i="2"/>
  <c r="U28" i="2"/>
  <c r="M27" i="2"/>
  <c r="T27" i="2"/>
  <c r="L27" i="2"/>
  <c r="S27" i="2"/>
  <c r="K27" i="2"/>
  <c r="R27" i="2"/>
  <c r="J27" i="2"/>
  <c r="Q27" i="2"/>
  <c r="U27" i="2"/>
  <c r="T26" i="2"/>
  <c r="S26" i="2"/>
  <c r="R26" i="2"/>
  <c r="J26" i="2"/>
  <c r="Q26" i="2"/>
  <c r="U26" i="2"/>
  <c r="M25" i="2"/>
  <c r="T25" i="2"/>
  <c r="L25" i="2"/>
  <c r="S25" i="2"/>
  <c r="K25" i="2"/>
  <c r="R25" i="2"/>
  <c r="J25" i="2"/>
  <c r="Q25" i="2"/>
  <c r="U25" i="2"/>
  <c r="T24" i="2"/>
  <c r="S24" i="2"/>
  <c r="R24" i="2"/>
  <c r="J24" i="2"/>
  <c r="Q24" i="2"/>
  <c r="U24" i="2"/>
  <c r="T23" i="2"/>
  <c r="S23" i="2"/>
  <c r="R23" i="2"/>
  <c r="AC30" i="2"/>
  <c r="J23" i="2"/>
  <c r="Q23" i="2"/>
  <c r="M16" i="2"/>
  <c r="T16" i="2"/>
  <c r="L16" i="2"/>
  <c r="S16" i="2"/>
  <c r="K16" i="2"/>
  <c r="R16" i="2"/>
  <c r="J16" i="2"/>
  <c r="Q16" i="2"/>
  <c r="U16" i="2"/>
  <c r="M15" i="2"/>
  <c r="T15" i="2"/>
  <c r="L15" i="2"/>
  <c r="S15" i="2"/>
  <c r="K15" i="2"/>
  <c r="R15" i="2"/>
  <c r="J15" i="2"/>
  <c r="Q15" i="2"/>
  <c r="U15" i="2"/>
  <c r="M14" i="2"/>
  <c r="T14" i="2"/>
  <c r="L14" i="2"/>
  <c r="S14" i="2"/>
  <c r="K14" i="2"/>
  <c r="R14" i="2"/>
  <c r="J14" i="2"/>
  <c r="Q14" i="2"/>
  <c r="U14" i="2"/>
  <c r="M13" i="2"/>
  <c r="T13" i="2"/>
  <c r="L13" i="2"/>
  <c r="S13" i="2"/>
  <c r="K13" i="2"/>
  <c r="R13" i="2"/>
  <c r="J13" i="2"/>
  <c r="Q13" i="2"/>
  <c r="U13" i="2"/>
  <c r="M12" i="2"/>
  <c r="T12" i="2"/>
  <c r="L12" i="2"/>
  <c r="S12" i="2"/>
  <c r="K12" i="2"/>
  <c r="R12" i="2"/>
  <c r="J12" i="2"/>
  <c r="Q12" i="2"/>
  <c r="U12" i="2"/>
  <c r="M11" i="2"/>
  <c r="T11" i="2"/>
  <c r="L11" i="2"/>
  <c r="S11" i="2"/>
  <c r="K11" i="2"/>
  <c r="R11" i="2"/>
  <c r="J11" i="2"/>
  <c r="Q11" i="2"/>
  <c r="U11" i="2"/>
  <c r="M10" i="2"/>
  <c r="T10" i="2"/>
  <c r="L10" i="2"/>
  <c r="S10" i="2"/>
  <c r="K10" i="2"/>
  <c r="R10" i="2"/>
  <c r="J10" i="2"/>
  <c r="Q10" i="2"/>
  <c r="U10" i="2"/>
  <c r="M9" i="2"/>
  <c r="T9" i="2"/>
  <c r="L9" i="2"/>
  <c r="S9" i="2"/>
  <c r="K9" i="2"/>
  <c r="R9" i="2"/>
  <c r="AC14" i="2"/>
  <c r="J9" i="2"/>
  <c r="Q9" i="2"/>
  <c r="N24" i="3"/>
  <c r="M24" i="3"/>
  <c r="L24" i="3"/>
  <c r="U23" i="2"/>
  <c r="U9" i="2"/>
</calcChain>
</file>

<file path=xl/sharedStrings.xml><?xml version="1.0" encoding="utf-8"?>
<sst xmlns="http://schemas.openxmlformats.org/spreadsheetml/2006/main" count="236" uniqueCount="97">
  <si>
    <t>Nox</t>
  </si>
  <si>
    <t>1gram =</t>
  </si>
  <si>
    <t>lb.s</t>
  </si>
  <si>
    <t>HC</t>
  </si>
  <si>
    <t>Uncontrolled</t>
  </si>
  <si>
    <t>SO2</t>
  </si>
  <si>
    <t>Table 1 - Line-Haul Emission Factors (g/bhp-hr)</t>
  </si>
  <si>
    <t>Table 1 - Line-Haul Emission Factors (g/gal)</t>
  </si>
  <si>
    <t>Table 1 - Line-Haul Emission Factors (lb./gal)</t>
  </si>
  <si>
    <t>PM-10</t>
  </si>
  <si>
    <t>CO</t>
  </si>
  <si>
    <t>PM-2.5</t>
  </si>
  <si>
    <t>UNCONTROLLED</t>
  </si>
  <si>
    <t>1973 - 1992</t>
  </si>
  <si>
    <t>TIER 0</t>
  </si>
  <si>
    <t>TIER 0+</t>
  </si>
  <si>
    <t xml:space="preserve">Table 1 - Line-Haul CE </t>
  </si>
  <si>
    <t>1993 - 2004</t>
  </si>
  <si>
    <t>TIER 1</t>
  </si>
  <si>
    <t>TIER 1+</t>
  </si>
  <si>
    <t>VOC</t>
  </si>
  <si>
    <t>2005 - 2011</t>
  </si>
  <si>
    <t>TIER 2</t>
  </si>
  <si>
    <t>2012 - 2014</t>
  </si>
  <si>
    <t>TIER 2+ &amp; TIER 3</t>
  </si>
  <si>
    <t>2015 or later</t>
  </si>
  <si>
    <t>TIER 4</t>
  </si>
  <si>
    <t>CE = (UNCONTROLLED - CONTROLLED) / UNCONTROLLED</t>
  </si>
  <si>
    <t>(+) NDICATES THAT THESE ARE THE REVISED STANDARDS IN 40 CFR PART 1033</t>
  </si>
  <si>
    <t>Table 2 - Switch Emission Factors (g/bhp-hr)</t>
  </si>
  <si>
    <t>Table 2 - Switch Emission Factors (g/gal)</t>
  </si>
  <si>
    <t>Table 2 - Switch Emission Factors (lb./gal)</t>
  </si>
  <si>
    <t>1973 - 2001</t>
  </si>
  <si>
    <t>2002 - 2004</t>
  </si>
  <si>
    <t>Table 2 - Switch CE</t>
  </si>
  <si>
    <t>2005 - 2010</t>
  </si>
  <si>
    <t>TIER 2+</t>
  </si>
  <si>
    <t>2011 - 2014</t>
  </si>
  <si>
    <t>TIER 3</t>
  </si>
  <si>
    <t>Table 3 Conversion Factors (bhp-hr/gal)</t>
  </si>
  <si>
    <t>Locomotive Application</t>
  </si>
  <si>
    <t>EFs</t>
  </si>
  <si>
    <t>Line-Haul / Passenger</t>
  </si>
  <si>
    <t>Small Line-Haul</t>
  </si>
  <si>
    <t>Switching</t>
  </si>
  <si>
    <t>Unit #</t>
  </si>
  <si>
    <t>Old Unit #</t>
  </si>
  <si>
    <t>Mfg.</t>
  </si>
  <si>
    <t>Model #</t>
  </si>
  <si>
    <t>Mfg Re-Build</t>
  </si>
  <si>
    <t>Remarks</t>
  </si>
  <si>
    <t>Electro Motive Division of GM</t>
  </si>
  <si>
    <t>MP1500</t>
  </si>
  <si>
    <t>SW1500</t>
  </si>
  <si>
    <t>SW1000</t>
  </si>
  <si>
    <t>SW1000M</t>
  </si>
  <si>
    <t>National Railway Equipment Co</t>
  </si>
  <si>
    <t>2GS12B-R (GenSet)</t>
  </si>
  <si>
    <t>SW-1</t>
  </si>
  <si>
    <t>Not Renumbered</t>
  </si>
  <si>
    <t>National Railway EquipmentCo</t>
  </si>
  <si>
    <t>Tier 0</t>
  </si>
  <si>
    <t>Tier 1</t>
  </si>
  <si>
    <t>Tier 2</t>
  </si>
  <si>
    <t>Tier 3</t>
  </si>
  <si>
    <t>Tier 4</t>
  </si>
  <si>
    <t>Tier Levels</t>
  </si>
  <si>
    <t># of Engines</t>
  </si>
  <si>
    <t>1973-2001</t>
  </si>
  <si>
    <t>2002-2004</t>
  </si>
  <si>
    <t>2005-2010</t>
  </si>
  <si>
    <t>2011-2014</t>
  </si>
  <si>
    <t>1972 or earlier</t>
  </si>
  <si>
    <t>Original/Rebuild Year of Manuacture</t>
  </si>
  <si>
    <t>NOx</t>
  </si>
  <si>
    <t>* HC to VOC Conversion factor = HC*1.053 (Page 4, EPA-420-F-09-025, April 2009)</t>
  </si>
  <si>
    <t>Emissions Factors (g/gal)</t>
  </si>
  <si>
    <t>Emissions Factors (tons/gal)</t>
  </si>
  <si>
    <t>Conversion factor: grams/ton</t>
  </si>
  <si>
    <t>Per year</t>
  </si>
  <si>
    <t>Per day</t>
  </si>
  <si>
    <t>Total Emissions (tpd)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</si>
  <si>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Re-Built refers to Engine replacement. Engines already replaced and currently in process of being replaced at NRE are all Tier 4 compliant. </t>
    </r>
  </si>
  <si>
    <r>
      <t xml:space="preserve">Year Re-Built </t>
    </r>
    <r>
      <rPr>
        <b/>
        <vertAlign val="superscript"/>
        <sz val="11"/>
        <color theme="1"/>
        <rFont val="Calibri"/>
        <family val="2"/>
      </rPr>
      <t xml:space="preserve">a </t>
    </r>
  </si>
  <si>
    <t>Original Manufature Year</t>
  </si>
  <si>
    <t>* Engines currently at NRE for rebuild are expected to be Tier 4 compliant and are included in calculations accordingly.</t>
  </si>
  <si>
    <t>Fuel consumed (gal)</t>
  </si>
  <si>
    <t>Engines 2013 or older</t>
  </si>
  <si>
    <t>Engines 2014 or later</t>
  </si>
  <si>
    <t>Tier</t>
  </si>
  <si>
    <t>At NRE for Re-Build after 2017</t>
  </si>
  <si>
    <t>As of 2017</t>
  </si>
  <si>
    <t>Unc</t>
  </si>
  <si>
    <t>Rarely Used</t>
  </si>
  <si>
    <t>Overhauled, but still uncontrolled engine</t>
  </si>
  <si>
    <t>NA</t>
  </si>
  <si>
    <t>July 6, 2023 -- C100 Comments on Union Station Expansion -- 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</si>
</sst>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)"/>
    <numFmt numFmtId="165" formatCode="0.0000"/>
    <numFmt numFmtId="166" formatCode="0.0"/>
    <numFmt numFmtId="167" formatCode="0.00000"/>
    <numFmt numFmtId="168" formatCode="0.0000000"/>
    <numFmt numFmtId="169" formatCode="0.000"/>
    <numFmt numFmtId="170" formatCode="0.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TimesNewRomanPS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4" fontId="5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3" borderId="3" xfId="0" applyNumberFormat="1" applyFill="1" applyBorder="1"/>
    <xf numFmtId="168" fontId="0" fillId="0" borderId="0" xfId="0" applyNumberFormat="1"/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0" fontId="2" fillId="2" borderId="0" xfId="0" applyNumberFormat="1" applyFont="1" applyFill="1"/>
    <xf numFmtId="10" fontId="0" fillId="4" borderId="0" xfId="0" applyNumberFormat="1" applyFill="1"/>
    <xf numFmtId="169" fontId="0" fillId="0" borderId="3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4" fillId="0" borderId="1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4" fontId="4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0" borderId="8" xfId="0" applyBorder="1"/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0" xfId="0" applyFont="1"/>
    <xf numFmtId="169" fontId="0" fillId="0" borderId="1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4"/>
  <sheetViews>
    <sheetView zoomScale="75" zoomScaleNormal="75" workbookViewId="0">
      <selection activeCell="A10" sqref="A10"/>
    </sheetView>
  </sheetViews>
  <sheetFormatPr defaultColWidth="8.85546875" defaultRowHeight="15"/>
  <cols>
    <col min="1" max="1" width="17.28515625" style="3" customWidth="1"/>
    <col min="2" max="2" width="16.42578125" style="3" customWidth="1"/>
    <col min="3" max="6" width="11.42578125" style="3" customWidth="1"/>
    <col min="7" max="7" width="9.140625" style="3"/>
    <col min="8" max="9" width="14.140625" style="3" customWidth="1"/>
    <col min="10" max="13" width="9.28515625" style="3" customWidth="1"/>
    <col min="14" max="14" width="9.140625" style="3"/>
    <col min="15" max="16" width="13.85546875" style="3" customWidth="1"/>
    <col min="17" max="20" width="9.7109375" style="3" customWidth="1"/>
    <col min="21" max="22" width="8.7109375" style="3" customWidth="1"/>
    <col min="23" max="23" width="9.140625" style="3"/>
    <col min="24" max="26" width="9.7109375" style="3" bestFit="1" customWidth="1"/>
    <col min="27" max="27" width="9.42578125" style="3" bestFit="1" customWidth="1"/>
    <col min="28" max="29" width="9.7109375" style="3" bestFit="1" customWidth="1"/>
    <col min="30" max="30" width="9.28515625" style="3" bestFit="1" customWidth="1"/>
    <col min="31" max="31" width="8.140625" style="3" bestFit="1" customWidth="1"/>
    <col min="32" max="256" width="9.140625" style="3"/>
    <col min="257" max="257" width="17.28515625" style="3" customWidth="1"/>
    <col min="258" max="258" width="16.42578125" style="3" customWidth="1"/>
    <col min="259" max="262" width="11.42578125" style="3" customWidth="1"/>
    <col min="263" max="263" width="9.140625" style="3"/>
    <col min="264" max="265" width="14.140625" style="3" customWidth="1"/>
    <col min="266" max="269" width="9.28515625" style="3" customWidth="1"/>
    <col min="270" max="270" width="9.140625" style="3"/>
    <col min="271" max="272" width="13.85546875" style="3" customWidth="1"/>
    <col min="273" max="276" width="9.7109375" style="3" customWidth="1"/>
    <col min="277" max="278" width="8.7109375" style="3" customWidth="1"/>
    <col min="279" max="279" width="9.140625" style="3"/>
    <col min="280" max="280" width="7.7109375" style="3" bestFit="1" customWidth="1"/>
    <col min="281" max="286" width="9.140625" style="3"/>
    <col min="287" max="287" width="8.140625" style="3" bestFit="1" customWidth="1"/>
    <col min="288" max="512" width="9.140625" style="3"/>
    <col min="513" max="513" width="17.28515625" style="3" customWidth="1"/>
    <col min="514" max="514" width="16.42578125" style="3" customWidth="1"/>
    <col min="515" max="518" width="11.42578125" style="3" customWidth="1"/>
    <col min="519" max="519" width="9.140625" style="3"/>
    <col min="520" max="521" width="14.140625" style="3" customWidth="1"/>
    <col min="522" max="525" width="9.28515625" style="3" customWidth="1"/>
    <col min="526" max="526" width="9.140625" style="3"/>
    <col min="527" max="528" width="13.85546875" style="3" customWidth="1"/>
    <col min="529" max="532" width="9.7109375" style="3" customWidth="1"/>
    <col min="533" max="534" width="8.7109375" style="3" customWidth="1"/>
    <col min="535" max="535" width="9.140625" style="3"/>
    <col min="536" max="536" width="7.7109375" style="3" bestFit="1" customWidth="1"/>
    <col min="537" max="542" width="9.140625" style="3"/>
    <col min="543" max="543" width="8.140625" style="3" bestFit="1" customWidth="1"/>
    <col min="544" max="768" width="9.140625" style="3"/>
    <col min="769" max="769" width="17.28515625" style="3" customWidth="1"/>
    <col min="770" max="770" width="16.42578125" style="3" customWidth="1"/>
    <col min="771" max="774" width="11.42578125" style="3" customWidth="1"/>
    <col min="775" max="775" width="9.140625" style="3"/>
    <col min="776" max="777" width="14.140625" style="3" customWidth="1"/>
    <col min="778" max="781" width="9.28515625" style="3" customWidth="1"/>
    <col min="782" max="782" width="9.140625" style="3"/>
    <col min="783" max="784" width="13.85546875" style="3" customWidth="1"/>
    <col min="785" max="788" width="9.7109375" style="3" customWidth="1"/>
    <col min="789" max="790" width="8.7109375" style="3" customWidth="1"/>
    <col min="791" max="791" width="9.140625" style="3"/>
    <col min="792" max="792" width="7.7109375" style="3" bestFit="1" customWidth="1"/>
    <col min="793" max="798" width="9.140625" style="3"/>
    <col min="799" max="799" width="8.140625" style="3" bestFit="1" customWidth="1"/>
    <col min="800" max="1024" width="9.140625" style="3"/>
    <col min="1025" max="1025" width="17.28515625" style="3" customWidth="1"/>
    <col min="1026" max="1026" width="16.42578125" style="3" customWidth="1"/>
    <col min="1027" max="1030" width="11.42578125" style="3" customWidth="1"/>
    <col min="1031" max="1031" width="9.140625" style="3"/>
    <col min="1032" max="1033" width="14.140625" style="3" customWidth="1"/>
    <col min="1034" max="1037" width="9.28515625" style="3" customWidth="1"/>
    <col min="1038" max="1038" width="9.140625" style="3"/>
    <col min="1039" max="1040" width="13.85546875" style="3" customWidth="1"/>
    <col min="1041" max="1044" width="9.7109375" style="3" customWidth="1"/>
    <col min="1045" max="1046" width="8.7109375" style="3" customWidth="1"/>
    <col min="1047" max="1047" width="9.140625" style="3"/>
    <col min="1048" max="1048" width="7.7109375" style="3" bestFit="1" customWidth="1"/>
    <col min="1049" max="1054" width="9.140625" style="3"/>
    <col min="1055" max="1055" width="8.140625" style="3" bestFit="1" customWidth="1"/>
    <col min="1056" max="1280" width="9.140625" style="3"/>
    <col min="1281" max="1281" width="17.28515625" style="3" customWidth="1"/>
    <col min="1282" max="1282" width="16.42578125" style="3" customWidth="1"/>
    <col min="1283" max="1286" width="11.42578125" style="3" customWidth="1"/>
    <col min="1287" max="1287" width="9.140625" style="3"/>
    <col min="1288" max="1289" width="14.140625" style="3" customWidth="1"/>
    <col min="1290" max="1293" width="9.28515625" style="3" customWidth="1"/>
    <col min="1294" max="1294" width="9.140625" style="3"/>
    <col min="1295" max="1296" width="13.85546875" style="3" customWidth="1"/>
    <col min="1297" max="1300" width="9.7109375" style="3" customWidth="1"/>
    <col min="1301" max="1302" width="8.7109375" style="3" customWidth="1"/>
    <col min="1303" max="1303" width="9.140625" style="3"/>
    <col min="1304" max="1304" width="7.7109375" style="3" bestFit="1" customWidth="1"/>
    <col min="1305" max="1310" width="9.140625" style="3"/>
    <col min="1311" max="1311" width="8.140625" style="3" bestFit="1" customWidth="1"/>
    <col min="1312" max="1536" width="9.140625" style="3"/>
    <col min="1537" max="1537" width="17.28515625" style="3" customWidth="1"/>
    <col min="1538" max="1538" width="16.42578125" style="3" customWidth="1"/>
    <col min="1539" max="1542" width="11.42578125" style="3" customWidth="1"/>
    <col min="1543" max="1543" width="9.140625" style="3"/>
    <col min="1544" max="1545" width="14.140625" style="3" customWidth="1"/>
    <col min="1546" max="1549" width="9.28515625" style="3" customWidth="1"/>
    <col min="1550" max="1550" width="9.140625" style="3"/>
    <col min="1551" max="1552" width="13.85546875" style="3" customWidth="1"/>
    <col min="1553" max="1556" width="9.7109375" style="3" customWidth="1"/>
    <col min="1557" max="1558" width="8.7109375" style="3" customWidth="1"/>
    <col min="1559" max="1559" width="9.140625" style="3"/>
    <col min="1560" max="1560" width="7.7109375" style="3" bestFit="1" customWidth="1"/>
    <col min="1561" max="1566" width="9.140625" style="3"/>
    <col min="1567" max="1567" width="8.140625" style="3" bestFit="1" customWidth="1"/>
    <col min="1568" max="1792" width="9.140625" style="3"/>
    <col min="1793" max="1793" width="17.28515625" style="3" customWidth="1"/>
    <col min="1794" max="1794" width="16.42578125" style="3" customWidth="1"/>
    <col min="1795" max="1798" width="11.42578125" style="3" customWidth="1"/>
    <col min="1799" max="1799" width="9.140625" style="3"/>
    <col min="1800" max="1801" width="14.140625" style="3" customWidth="1"/>
    <col min="1802" max="1805" width="9.28515625" style="3" customWidth="1"/>
    <col min="1806" max="1806" width="9.140625" style="3"/>
    <col min="1807" max="1808" width="13.85546875" style="3" customWidth="1"/>
    <col min="1809" max="1812" width="9.7109375" style="3" customWidth="1"/>
    <col min="1813" max="1814" width="8.7109375" style="3" customWidth="1"/>
    <col min="1815" max="1815" width="9.140625" style="3"/>
    <col min="1816" max="1816" width="7.7109375" style="3" bestFit="1" customWidth="1"/>
    <col min="1817" max="1822" width="9.140625" style="3"/>
    <col min="1823" max="1823" width="8.140625" style="3" bestFit="1" customWidth="1"/>
    <col min="1824" max="2048" width="9.140625" style="3"/>
    <col min="2049" max="2049" width="17.28515625" style="3" customWidth="1"/>
    <col min="2050" max="2050" width="16.42578125" style="3" customWidth="1"/>
    <col min="2051" max="2054" width="11.42578125" style="3" customWidth="1"/>
    <col min="2055" max="2055" width="9.140625" style="3"/>
    <col min="2056" max="2057" width="14.140625" style="3" customWidth="1"/>
    <col min="2058" max="2061" width="9.28515625" style="3" customWidth="1"/>
    <col min="2062" max="2062" width="9.140625" style="3"/>
    <col min="2063" max="2064" width="13.85546875" style="3" customWidth="1"/>
    <col min="2065" max="2068" width="9.7109375" style="3" customWidth="1"/>
    <col min="2069" max="2070" width="8.7109375" style="3" customWidth="1"/>
    <col min="2071" max="2071" width="9.140625" style="3"/>
    <col min="2072" max="2072" width="7.7109375" style="3" bestFit="1" customWidth="1"/>
    <col min="2073" max="2078" width="9.140625" style="3"/>
    <col min="2079" max="2079" width="8.140625" style="3" bestFit="1" customWidth="1"/>
    <col min="2080" max="2304" width="9.140625" style="3"/>
    <col min="2305" max="2305" width="17.28515625" style="3" customWidth="1"/>
    <col min="2306" max="2306" width="16.42578125" style="3" customWidth="1"/>
    <col min="2307" max="2310" width="11.42578125" style="3" customWidth="1"/>
    <col min="2311" max="2311" width="9.140625" style="3"/>
    <col min="2312" max="2313" width="14.140625" style="3" customWidth="1"/>
    <col min="2314" max="2317" width="9.28515625" style="3" customWidth="1"/>
    <col min="2318" max="2318" width="9.140625" style="3"/>
    <col min="2319" max="2320" width="13.85546875" style="3" customWidth="1"/>
    <col min="2321" max="2324" width="9.7109375" style="3" customWidth="1"/>
    <col min="2325" max="2326" width="8.7109375" style="3" customWidth="1"/>
    <col min="2327" max="2327" width="9.140625" style="3"/>
    <col min="2328" max="2328" width="7.7109375" style="3" bestFit="1" customWidth="1"/>
    <col min="2329" max="2334" width="9.140625" style="3"/>
    <col min="2335" max="2335" width="8.140625" style="3" bestFit="1" customWidth="1"/>
    <col min="2336" max="2560" width="9.140625" style="3"/>
    <col min="2561" max="2561" width="17.28515625" style="3" customWidth="1"/>
    <col min="2562" max="2562" width="16.42578125" style="3" customWidth="1"/>
    <col min="2563" max="2566" width="11.42578125" style="3" customWidth="1"/>
    <col min="2567" max="2567" width="9.140625" style="3"/>
    <col min="2568" max="2569" width="14.140625" style="3" customWidth="1"/>
    <col min="2570" max="2573" width="9.28515625" style="3" customWidth="1"/>
    <col min="2574" max="2574" width="9.140625" style="3"/>
    <col min="2575" max="2576" width="13.85546875" style="3" customWidth="1"/>
    <col min="2577" max="2580" width="9.7109375" style="3" customWidth="1"/>
    <col min="2581" max="2582" width="8.7109375" style="3" customWidth="1"/>
    <col min="2583" max="2583" width="9.140625" style="3"/>
    <col min="2584" max="2584" width="7.7109375" style="3" bestFit="1" customWidth="1"/>
    <col min="2585" max="2590" width="9.140625" style="3"/>
    <col min="2591" max="2591" width="8.140625" style="3" bestFit="1" customWidth="1"/>
    <col min="2592" max="2816" width="9.140625" style="3"/>
    <col min="2817" max="2817" width="17.28515625" style="3" customWidth="1"/>
    <col min="2818" max="2818" width="16.42578125" style="3" customWidth="1"/>
    <col min="2819" max="2822" width="11.42578125" style="3" customWidth="1"/>
    <col min="2823" max="2823" width="9.140625" style="3"/>
    <col min="2824" max="2825" width="14.140625" style="3" customWidth="1"/>
    <col min="2826" max="2829" width="9.28515625" style="3" customWidth="1"/>
    <col min="2830" max="2830" width="9.140625" style="3"/>
    <col min="2831" max="2832" width="13.85546875" style="3" customWidth="1"/>
    <col min="2833" max="2836" width="9.7109375" style="3" customWidth="1"/>
    <col min="2837" max="2838" width="8.7109375" style="3" customWidth="1"/>
    <col min="2839" max="2839" width="9.140625" style="3"/>
    <col min="2840" max="2840" width="7.7109375" style="3" bestFit="1" customWidth="1"/>
    <col min="2841" max="2846" width="9.140625" style="3"/>
    <col min="2847" max="2847" width="8.140625" style="3" bestFit="1" customWidth="1"/>
    <col min="2848" max="3072" width="9.140625" style="3"/>
    <col min="3073" max="3073" width="17.28515625" style="3" customWidth="1"/>
    <col min="3074" max="3074" width="16.42578125" style="3" customWidth="1"/>
    <col min="3075" max="3078" width="11.42578125" style="3" customWidth="1"/>
    <col min="3079" max="3079" width="9.140625" style="3"/>
    <col min="3080" max="3081" width="14.140625" style="3" customWidth="1"/>
    <col min="3082" max="3085" width="9.28515625" style="3" customWidth="1"/>
    <col min="3086" max="3086" width="9.140625" style="3"/>
    <col min="3087" max="3088" width="13.85546875" style="3" customWidth="1"/>
    <col min="3089" max="3092" width="9.7109375" style="3" customWidth="1"/>
    <col min="3093" max="3094" width="8.7109375" style="3" customWidth="1"/>
    <col min="3095" max="3095" width="9.140625" style="3"/>
    <col min="3096" max="3096" width="7.7109375" style="3" bestFit="1" customWidth="1"/>
    <col min="3097" max="3102" width="9.140625" style="3"/>
    <col min="3103" max="3103" width="8.140625" style="3" bestFit="1" customWidth="1"/>
    <col min="3104" max="3328" width="9.140625" style="3"/>
    <col min="3329" max="3329" width="17.28515625" style="3" customWidth="1"/>
    <col min="3330" max="3330" width="16.42578125" style="3" customWidth="1"/>
    <col min="3331" max="3334" width="11.42578125" style="3" customWidth="1"/>
    <col min="3335" max="3335" width="9.140625" style="3"/>
    <col min="3336" max="3337" width="14.140625" style="3" customWidth="1"/>
    <col min="3338" max="3341" width="9.28515625" style="3" customWidth="1"/>
    <col min="3342" max="3342" width="9.140625" style="3"/>
    <col min="3343" max="3344" width="13.85546875" style="3" customWidth="1"/>
    <col min="3345" max="3348" width="9.7109375" style="3" customWidth="1"/>
    <col min="3349" max="3350" width="8.7109375" style="3" customWidth="1"/>
    <col min="3351" max="3351" width="9.140625" style="3"/>
    <col min="3352" max="3352" width="7.7109375" style="3" bestFit="1" customWidth="1"/>
    <col min="3353" max="3358" width="9.140625" style="3"/>
    <col min="3359" max="3359" width="8.140625" style="3" bestFit="1" customWidth="1"/>
    <col min="3360" max="3584" width="9.140625" style="3"/>
    <col min="3585" max="3585" width="17.28515625" style="3" customWidth="1"/>
    <col min="3586" max="3586" width="16.42578125" style="3" customWidth="1"/>
    <col min="3587" max="3590" width="11.42578125" style="3" customWidth="1"/>
    <col min="3591" max="3591" width="9.140625" style="3"/>
    <col min="3592" max="3593" width="14.140625" style="3" customWidth="1"/>
    <col min="3594" max="3597" width="9.28515625" style="3" customWidth="1"/>
    <col min="3598" max="3598" width="9.140625" style="3"/>
    <col min="3599" max="3600" width="13.85546875" style="3" customWidth="1"/>
    <col min="3601" max="3604" width="9.7109375" style="3" customWidth="1"/>
    <col min="3605" max="3606" width="8.7109375" style="3" customWidth="1"/>
    <col min="3607" max="3607" width="9.140625" style="3"/>
    <col min="3608" max="3608" width="7.7109375" style="3" bestFit="1" customWidth="1"/>
    <col min="3609" max="3614" width="9.140625" style="3"/>
    <col min="3615" max="3615" width="8.140625" style="3" bestFit="1" customWidth="1"/>
    <col min="3616" max="3840" width="9.140625" style="3"/>
    <col min="3841" max="3841" width="17.28515625" style="3" customWidth="1"/>
    <col min="3842" max="3842" width="16.42578125" style="3" customWidth="1"/>
    <col min="3843" max="3846" width="11.42578125" style="3" customWidth="1"/>
    <col min="3847" max="3847" width="9.140625" style="3"/>
    <col min="3848" max="3849" width="14.140625" style="3" customWidth="1"/>
    <col min="3850" max="3853" width="9.28515625" style="3" customWidth="1"/>
    <col min="3854" max="3854" width="9.140625" style="3"/>
    <col min="3855" max="3856" width="13.85546875" style="3" customWidth="1"/>
    <col min="3857" max="3860" width="9.7109375" style="3" customWidth="1"/>
    <col min="3861" max="3862" width="8.7109375" style="3" customWidth="1"/>
    <col min="3863" max="3863" width="9.140625" style="3"/>
    <col min="3864" max="3864" width="7.7109375" style="3" bestFit="1" customWidth="1"/>
    <col min="3865" max="3870" width="9.140625" style="3"/>
    <col min="3871" max="3871" width="8.140625" style="3" bestFit="1" customWidth="1"/>
    <col min="3872" max="4096" width="9.140625" style="3"/>
    <col min="4097" max="4097" width="17.28515625" style="3" customWidth="1"/>
    <col min="4098" max="4098" width="16.42578125" style="3" customWidth="1"/>
    <col min="4099" max="4102" width="11.42578125" style="3" customWidth="1"/>
    <col min="4103" max="4103" width="9.140625" style="3"/>
    <col min="4104" max="4105" width="14.140625" style="3" customWidth="1"/>
    <col min="4106" max="4109" width="9.28515625" style="3" customWidth="1"/>
    <col min="4110" max="4110" width="9.140625" style="3"/>
    <col min="4111" max="4112" width="13.85546875" style="3" customWidth="1"/>
    <col min="4113" max="4116" width="9.7109375" style="3" customWidth="1"/>
    <col min="4117" max="4118" width="8.7109375" style="3" customWidth="1"/>
    <col min="4119" max="4119" width="9.140625" style="3"/>
    <col min="4120" max="4120" width="7.7109375" style="3" bestFit="1" customWidth="1"/>
    <col min="4121" max="4126" width="9.140625" style="3"/>
    <col min="4127" max="4127" width="8.140625" style="3" bestFit="1" customWidth="1"/>
    <col min="4128" max="4352" width="9.140625" style="3"/>
    <col min="4353" max="4353" width="17.28515625" style="3" customWidth="1"/>
    <col min="4354" max="4354" width="16.42578125" style="3" customWidth="1"/>
    <col min="4355" max="4358" width="11.42578125" style="3" customWidth="1"/>
    <col min="4359" max="4359" width="9.140625" style="3"/>
    <col min="4360" max="4361" width="14.140625" style="3" customWidth="1"/>
    <col min="4362" max="4365" width="9.28515625" style="3" customWidth="1"/>
    <col min="4366" max="4366" width="9.140625" style="3"/>
    <col min="4367" max="4368" width="13.85546875" style="3" customWidth="1"/>
    <col min="4369" max="4372" width="9.7109375" style="3" customWidth="1"/>
    <col min="4373" max="4374" width="8.7109375" style="3" customWidth="1"/>
    <col min="4375" max="4375" width="9.140625" style="3"/>
    <col min="4376" max="4376" width="7.7109375" style="3" bestFit="1" customWidth="1"/>
    <col min="4377" max="4382" width="9.140625" style="3"/>
    <col min="4383" max="4383" width="8.140625" style="3" bestFit="1" customWidth="1"/>
    <col min="4384" max="4608" width="9.140625" style="3"/>
    <col min="4609" max="4609" width="17.28515625" style="3" customWidth="1"/>
    <col min="4610" max="4610" width="16.42578125" style="3" customWidth="1"/>
    <col min="4611" max="4614" width="11.42578125" style="3" customWidth="1"/>
    <col min="4615" max="4615" width="9.140625" style="3"/>
    <col min="4616" max="4617" width="14.140625" style="3" customWidth="1"/>
    <col min="4618" max="4621" width="9.28515625" style="3" customWidth="1"/>
    <col min="4622" max="4622" width="9.140625" style="3"/>
    <col min="4623" max="4624" width="13.85546875" style="3" customWidth="1"/>
    <col min="4625" max="4628" width="9.7109375" style="3" customWidth="1"/>
    <col min="4629" max="4630" width="8.7109375" style="3" customWidth="1"/>
    <col min="4631" max="4631" width="9.140625" style="3"/>
    <col min="4632" max="4632" width="7.7109375" style="3" bestFit="1" customWidth="1"/>
    <col min="4633" max="4638" width="9.140625" style="3"/>
    <col min="4639" max="4639" width="8.140625" style="3" bestFit="1" customWidth="1"/>
    <col min="4640" max="4864" width="9.140625" style="3"/>
    <col min="4865" max="4865" width="17.28515625" style="3" customWidth="1"/>
    <col min="4866" max="4866" width="16.42578125" style="3" customWidth="1"/>
    <col min="4867" max="4870" width="11.42578125" style="3" customWidth="1"/>
    <col min="4871" max="4871" width="9.140625" style="3"/>
    <col min="4872" max="4873" width="14.140625" style="3" customWidth="1"/>
    <col min="4874" max="4877" width="9.28515625" style="3" customWidth="1"/>
    <col min="4878" max="4878" width="9.140625" style="3"/>
    <col min="4879" max="4880" width="13.85546875" style="3" customWidth="1"/>
    <col min="4881" max="4884" width="9.7109375" style="3" customWidth="1"/>
    <col min="4885" max="4886" width="8.7109375" style="3" customWidth="1"/>
    <col min="4887" max="4887" width="9.140625" style="3"/>
    <col min="4888" max="4888" width="7.7109375" style="3" bestFit="1" customWidth="1"/>
    <col min="4889" max="4894" width="9.140625" style="3"/>
    <col min="4895" max="4895" width="8.140625" style="3" bestFit="1" customWidth="1"/>
    <col min="4896" max="5120" width="9.140625" style="3"/>
    <col min="5121" max="5121" width="17.28515625" style="3" customWidth="1"/>
    <col min="5122" max="5122" width="16.42578125" style="3" customWidth="1"/>
    <col min="5123" max="5126" width="11.42578125" style="3" customWidth="1"/>
    <col min="5127" max="5127" width="9.140625" style="3"/>
    <col min="5128" max="5129" width="14.140625" style="3" customWidth="1"/>
    <col min="5130" max="5133" width="9.28515625" style="3" customWidth="1"/>
    <col min="5134" max="5134" width="9.140625" style="3"/>
    <col min="5135" max="5136" width="13.85546875" style="3" customWidth="1"/>
    <col min="5137" max="5140" width="9.7109375" style="3" customWidth="1"/>
    <col min="5141" max="5142" width="8.7109375" style="3" customWidth="1"/>
    <col min="5143" max="5143" width="9.140625" style="3"/>
    <col min="5144" max="5144" width="7.7109375" style="3" bestFit="1" customWidth="1"/>
    <col min="5145" max="5150" width="9.140625" style="3"/>
    <col min="5151" max="5151" width="8.140625" style="3" bestFit="1" customWidth="1"/>
    <col min="5152" max="5376" width="9.140625" style="3"/>
    <col min="5377" max="5377" width="17.28515625" style="3" customWidth="1"/>
    <col min="5378" max="5378" width="16.42578125" style="3" customWidth="1"/>
    <col min="5379" max="5382" width="11.42578125" style="3" customWidth="1"/>
    <col min="5383" max="5383" width="9.140625" style="3"/>
    <col min="5384" max="5385" width="14.140625" style="3" customWidth="1"/>
    <col min="5386" max="5389" width="9.28515625" style="3" customWidth="1"/>
    <col min="5390" max="5390" width="9.140625" style="3"/>
    <col min="5391" max="5392" width="13.85546875" style="3" customWidth="1"/>
    <col min="5393" max="5396" width="9.7109375" style="3" customWidth="1"/>
    <col min="5397" max="5398" width="8.7109375" style="3" customWidth="1"/>
    <col min="5399" max="5399" width="9.140625" style="3"/>
    <col min="5400" max="5400" width="7.7109375" style="3" bestFit="1" customWidth="1"/>
    <col min="5401" max="5406" width="9.140625" style="3"/>
    <col min="5407" max="5407" width="8.140625" style="3" bestFit="1" customWidth="1"/>
    <col min="5408" max="5632" width="9.140625" style="3"/>
    <col min="5633" max="5633" width="17.28515625" style="3" customWidth="1"/>
    <col min="5634" max="5634" width="16.42578125" style="3" customWidth="1"/>
    <col min="5635" max="5638" width="11.42578125" style="3" customWidth="1"/>
    <col min="5639" max="5639" width="9.140625" style="3"/>
    <col min="5640" max="5641" width="14.140625" style="3" customWidth="1"/>
    <col min="5642" max="5645" width="9.28515625" style="3" customWidth="1"/>
    <col min="5646" max="5646" width="9.140625" style="3"/>
    <col min="5647" max="5648" width="13.85546875" style="3" customWidth="1"/>
    <col min="5649" max="5652" width="9.7109375" style="3" customWidth="1"/>
    <col min="5653" max="5654" width="8.7109375" style="3" customWidth="1"/>
    <col min="5655" max="5655" width="9.140625" style="3"/>
    <col min="5656" max="5656" width="7.7109375" style="3" bestFit="1" customWidth="1"/>
    <col min="5657" max="5662" width="9.140625" style="3"/>
    <col min="5663" max="5663" width="8.140625" style="3" bestFit="1" customWidth="1"/>
    <col min="5664" max="5888" width="9.140625" style="3"/>
    <col min="5889" max="5889" width="17.28515625" style="3" customWidth="1"/>
    <col min="5890" max="5890" width="16.42578125" style="3" customWidth="1"/>
    <col min="5891" max="5894" width="11.42578125" style="3" customWidth="1"/>
    <col min="5895" max="5895" width="9.140625" style="3"/>
    <col min="5896" max="5897" width="14.140625" style="3" customWidth="1"/>
    <col min="5898" max="5901" width="9.28515625" style="3" customWidth="1"/>
    <col min="5902" max="5902" width="9.140625" style="3"/>
    <col min="5903" max="5904" width="13.85546875" style="3" customWidth="1"/>
    <col min="5905" max="5908" width="9.7109375" style="3" customWidth="1"/>
    <col min="5909" max="5910" width="8.7109375" style="3" customWidth="1"/>
    <col min="5911" max="5911" width="9.140625" style="3"/>
    <col min="5912" max="5912" width="7.7109375" style="3" bestFit="1" customWidth="1"/>
    <col min="5913" max="5918" width="9.140625" style="3"/>
    <col min="5919" max="5919" width="8.140625" style="3" bestFit="1" customWidth="1"/>
    <col min="5920" max="6144" width="9.140625" style="3"/>
    <col min="6145" max="6145" width="17.28515625" style="3" customWidth="1"/>
    <col min="6146" max="6146" width="16.42578125" style="3" customWidth="1"/>
    <col min="6147" max="6150" width="11.42578125" style="3" customWidth="1"/>
    <col min="6151" max="6151" width="9.140625" style="3"/>
    <col min="6152" max="6153" width="14.140625" style="3" customWidth="1"/>
    <col min="6154" max="6157" width="9.28515625" style="3" customWidth="1"/>
    <col min="6158" max="6158" width="9.140625" style="3"/>
    <col min="6159" max="6160" width="13.85546875" style="3" customWidth="1"/>
    <col min="6161" max="6164" width="9.7109375" style="3" customWidth="1"/>
    <col min="6165" max="6166" width="8.7109375" style="3" customWidth="1"/>
    <col min="6167" max="6167" width="9.140625" style="3"/>
    <col min="6168" max="6168" width="7.7109375" style="3" bestFit="1" customWidth="1"/>
    <col min="6169" max="6174" width="9.140625" style="3"/>
    <col min="6175" max="6175" width="8.140625" style="3" bestFit="1" customWidth="1"/>
    <col min="6176" max="6400" width="9.140625" style="3"/>
    <col min="6401" max="6401" width="17.28515625" style="3" customWidth="1"/>
    <col min="6402" max="6402" width="16.42578125" style="3" customWidth="1"/>
    <col min="6403" max="6406" width="11.42578125" style="3" customWidth="1"/>
    <col min="6407" max="6407" width="9.140625" style="3"/>
    <col min="6408" max="6409" width="14.140625" style="3" customWidth="1"/>
    <col min="6410" max="6413" width="9.28515625" style="3" customWidth="1"/>
    <col min="6414" max="6414" width="9.140625" style="3"/>
    <col min="6415" max="6416" width="13.85546875" style="3" customWidth="1"/>
    <col min="6417" max="6420" width="9.7109375" style="3" customWidth="1"/>
    <col min="6421" max="6422" width="8.7109375" style="3" customWidth="1"/>
    <col min="6423" max="6423" width="9.140625" style="3"/>
    <col min="6424" max="6424" width="7.7109375" style="3" bestFit="1" customWidth="1"/>
    <col min="6425" max="6430" width="9.140625" style="3"/>
    <col min="6431" max="6431" width="8.140625" style="3" bestFit="1" customWidth="1"/>
    <col min="6432" max="6656" width="9.140625" style="3"/>
    <col min="6657" max="6657" width="17.28515625" style="3" customWidth="1"/>
    <col min="6658" max="6658" width="16.42578125" style="3" customWidth="1"/>
    <col min="6659" max="6662" width="11.42578125" style="3" customWidth="1"/>
    <col min="6663" max="6663" width="9.140625" style="3"/>
    <col min="6664" max="6665" width="14.140625" style="3" customWidth="1"/>
    <col min="6666" max="6669" width="9.28515625" style="3" customWidth="1"/>
    <col min="6670" max="6670" width="9.140625" style="3"/>
    <col min="6671" max="6672" width="13.85546875" style="3" customWidth="1"/>
    <col min="6673" max="6676" width="9.7109375" style="3" customWidth="1"/>
    <col min="6677" max="6678" width="8.7109375" style="3" customWidth="1"/>
    <col min="6679" max="6679" width="9.140625" style="3"/>
    <col min="6680" max="6680" width="7.7109375" style="3" bestFit="1" customWidth="1"/>
    <col min="6681" max="6686" width="9.140625" style="3"/>
    <col min="6687" max="6687" width="8.140625" style="3" bestFit="1" customWidth="1"/>
    <col min="6688" max="6912" width="9.140625" style="3"/>
    <col min="6913" max="6913" width="17.28515625" style="3" customWidth="1"/>
    <col min="6914" max="6914" width="16.42578125" style="3" customWidth="1"/>
    <col min="6915" max="6918" width="11.42578125" style="3" customWidth="1"/>
    <col min="6919" max="6919" width="9.140625" style="3"/>
    <col min="6920" max="6921" width="14.140625" style="3" customWidth="1"/>
    <col min="6922" max="6925" width="9.28515625" style="3" customWidth="1"/>
    <col min="6926" max="6926" width="9.140625" style="3"/>
    <col min="6927" max="6928" width="13.85546875" style="3" customWidth="1"/>
    <col min="6929" max="6932" width="9.7109375" style="3" customWidth="1"/>
    <col min="6933" max="6934" width="8.7109375" style="3" customWidth="1"/>
    <col min="6935" max="6935" width="9.140625" style="3"/>
    <col min="6936" max="6936" width="7.7109375" style="3" bestFit="1" customWidth="1"/>
    <col min="6937" max="6942" width="9.140625" style="3"/>
    <col min="6943" max="6943" width="8.140625" style="3" bestFit="1" customWidth="1"/>
    <col min="6944" max="7168" width="9.140625" style="3"/>
    <col min="7169" max="7169" width="17.28515625" style="3" customWidth="1"/>
    <col min="7170" max="7170" width="16.42578125" style="3" customWidth="1"/>
    <col min="7171" max="7174" width="11.42578125" style="3" customWidth="1"/>
    <col min="7175" max="7175" width="9.140625" style="3"/>
    <col min="7176" max="7177" width="14.140625" style="3" customWidth="1"/>
    <col min="7178" max="7181" width="9.28515625" style="3" customWidth="1"/>
    <col min="7182" max="7182" width="9.140625" style="3"/>
    <col min="7183" max="7184" width="13.85546875" style="3" customWidth="1"/>
    <col min="7185" max="7188" width="9.7109375" style="3" customWidth="1"/>
    <col min="7189" max="7190" width="8.7109375" style="3" customWidth="1"/>
    <col min="7191" max="7191" width="9.140625" style="3"/>
    <col min="7192" max="7192" width="7.7109375" style="3" bestFit="1" customWidth="1"/>
    <col min="7193" max="7198" width="9.140625" style="3"/>
    <col min="7199" max="7199" width="8.140625" style="3" bestFit="1" customWidth="1"/>
    <col min="7200" max="7424" width="9.140625" style="3"/>
    <col min="7425" max="7425" width="17.28515625" style="3" customWidth="1"/>
    <col min="7426" max="7426" width="16.42578125" style="3" customWidth="1"/>
    <col min="7427" max="7430" width="11.42578125" style="3" customWidth="1"/>
    <col min="7431" max="7431" width="9.140625" style="3"/>
    <col min="7432" max="7433" width="14.140625" style="3" customWidth="1"/>
    <col min="7434" max="7437" width="9.28515625" style="3" customWidth="1"/>
    <col min="7438" max="7438" width="9.140625" style="3"/>
    <col min="7439" max="7440" width="13.85546875" style="3" customWidth="1"/>
    <col min="7441" max="7444" width="9.7109375" style="3" customWidth="1"/>
    <col min="7445" max="7446" width="8.7109375" style="3" customWidth="1"/>
    <col min="7447" max="7447" width="9.140625" style="3"/>
    <col min="7448" max="7448" width="7.7109375" style="3" bestFit="1" customWidth="1"/>
    <col min="7449" max="7454" width="9.140625" style="3"/>
    <col min="7455" max="7455" width="8.140625" style="3" bestFit="1" customWidth="1"/>
    <col min="7456" max="7680" width="9.140625" style="3"/>
    <col min="7681" max="7681" width="17.28515625" style="3" customWidth="1"/>
    <col min="7682" max="7682" width="16.42578125" style="3" customWidth="1"/>
    <col min="7683" max="7686" width="11.42578125" style="3" customWidth="1"/>
    <col min="7687" max="7687" width="9.140625" style="3"/>
    <col min="7688" max="7689" width="14.140625" style="3" customWidth="1"/>
    <col min="7690" max="7693" width="9.28515625" style="3" customWidth="1"/>
    <col min="7694" max="7694" width="9.140625" style="3"/>
    <col min="7695" max="7696" width="13.85546875" style="3" customWidth="1"/>
    <col min="7697" max="7700" width="9.7109375" style="3" customWidth="1"/>
    <col min="7701" max="7702" width="8.7109375" style="3" customWidth="1"/>
    <col min="7703" max="7703" width="9.140625" style="3"/>
    <col min="7704" max="7704" width="7.7109375" style="3" bestFit="1" customWidth="1"/>
    <col min="7705" max="7710" width="9.140625" style="3"/>
    <col min="7711" max="7711" width="8.140625" style="3" bestFit="1" customWidth="1"/>
    <col min="7712" max="7936" width="9.140625" style="3"/>
    <col min="7937" max="7937" width="17.28515625" style="3" customWidth="1"/>
    <col min="7938" max="7938" width="16.42578125" style="3" customWidth="1"/>
    <col min="7939" max="7942" width="11.42578125" style="3" customWidth="1"/>
    <col min="7943" max="7943" width="9.140625" style="3"/>
    <col min="7944" max="7945" width="14.140625" style="3" customWidth="1"/>
    <col min="7946" max="7949" width="9.28515625" style="3" customWidth="1"/>
    <col min="7950" max="7950" width="9.140625" style="3"/>
    <col min="7951" max="7952" width="13.85546875" style="3" customWidth="1"/>
    <col min="7953" max="7956" width="9.7109375" style="3" customWidth="1"/>
    <col min="7957" max="7958" width="8.7109375" style="3" customWidth="1"/>
    <col min="7959" max="7959" width="9.140625" style="3"/>
    <col min="7960" max="7960" width="7.7109375" style="3" bestFit="1" customWidth="1"/>
    <col min="7961" max="7966" width="9.140625" style="3"/>
    <col min="7967" max="7967" width="8.140625" style="3" bestFit="1" customWidth="1"/>
    <col min="7968" max="8192" width="9.140625" style="3"/>
    <col min="8193" max="8193" width="17.28515625" style="3" customWidth="1"/>
    <col min="8194" max="8194" width="16.42578125" style="3" customWidth="1"/>
    <col min="8195" max="8198" width="11.42578125" style="3" customWidth="1"/>
    <col min="8199" max="8199" width="9.140625" style="3"/>
    <col min="8200" max="8201" width="14.140625" style="3" customWidth="1"/>
    <col min="8202" max="8205" width="9.28515625" style="3" customWidth="1"/>
    <col min="8206" max="8206" width="9.140625" style="3"/>
    <col min="8207" max="8208" width="13.85546875" style="3" customWidth="1"/>
    <col min="8209" max="8212" width="9.7109375" style="3" customWidth="1"/>
    <col min="8213" max="8214" width="8.7109375" style="3" customWidth="1"/>
    <col min="8215" max="8215" width="9.140625" style="3"/>
    <col min="8216" max="8216" width="7.7109375" style="3" bestFit="1" customWidth="1"/>
    <col min="8217" max="8222" width="9.140625" style="3"/>
    <col min="8223" max="8223" width="8.140625" style="3" bestFit="1" customWidth="1"/>
    <col min="8224" max="8448" width="9.140625" style="3"/>
    <col min="8449" max="8449" width="17.28515625" style="3" customWidth="1"/>
    <col min="8450" max="8450" width="16.42578125" style="3" customWidth="1"/>
    <col min="8451" max="8454" width="11.42578125" style="3" customWidth="1"/>
    <col min="8455" max="8455" width="9.140625" style="3"/>
    <col min="8456" max="8457" width="14.140625" style="3" customWidth="1"/>
    <col min="8458" max="8461" width="9.28515625" style="3" customWidth="1"/>
    <col min="8462" max="8462" width="9.140625" style="3"/>
    <col min="8463" max="8464" width="13.85546875" style="3" customWidth="1"/>
    <col min="8465" max="8468" width="9.7109375" style="3" customWidth="1"/>
    <col min="8469" max="8470" width="8.7109375" style="3" customWidth="1"/>
    <col min="8471" max="8471" width="9.140625" style="3"/>
    <col min="8472" max="8472" width="7.7109375" style="3" bestFit="1" customWidth="1"/>
    <col min="8473" max="8478" width="9.140625" style="3"/>
    <col min="8479" max="8479" width="8.140625" style="3" bestFit="1" customWidth="1"/>
    <col min="8480" max="8704" width="9.140625" style="3"/>
    <col min="8705" max="8705" width="17.28515625" style="3" customWidth="1"/>
    <col min="8706" max="8706" width="16.42578125" style="3" customWidth="1"/>
    <col min="8707" max="8710" width="11.42578125" style="3" customWidth="1"/>
    <col min="8711" max="8711" width="9.140625" style="3"/>
    <col min="8712" max="8713" width="14.140625" style="3" customWidth="1"/>
    <col min="8714" max="8717" width="9.28515625" style="3" customWidth="1"/>
    <col min="8718" max="8718" width="9.140625" style="3"/>
    <col min="8719" max="8720" width="13.85546875" style="3" customWidth="1"/>
    <col min="8721" max="8724" width="9.7109375" style="3" customWidth="1"/>
    <col min="8725" max="8726" width="8.7109375" style="3" customWidth="1"/>
    <col min="8727" max="8727" width="9.140625" style="3"/>
    <col min="8728" max="8728" width="7.7109375" style="3" bestFit="1" customWidth="1"/>
    <col min="8729" max="8734" width="9.140625" style="3"/>
    <col min="8735" max="8735" width="8.140625" style="3" bestFit="1" customWidth="1"/>
    <col min="8736" max="8960" width="9.140625" style="3"/>
    <col min="8961" max="8961" width="17.28515625" style="3" customWidth="1"/>
    <col min="8962" max="8962" width="16.42578125" style="3" customWidth="1"/>
    <col min="8963" max="8966" width="11.42578125" style="3" customWidth="1"/>
    <col min="8967" max="8967" width="9.140625" style="3"/>
    <col min="8968" max="8969" width="14.140625" style="3" customWidth="1"/>
    <col min="8970" max="8973" width="9.28515625" style="3" customWidth="1"/>
    <col min="8974" max="8974" width="9.140625" style="3"/>
    <col min="8975" max="8976" width="13.85546875" style="3" customWidth="1"/>
    <col min="8977" max="8980" width="9.7109375" style="3" customWidth="1"/>
    <col min="8981" max="8982" width="8.7109375" style="3" customWidth="1"/>
    <col min="8983" max="8983" width="9.140625" style="3"/>
    <col min="8984" max="8984" width="7.7109375" style="3" bestFit="1" customWidth="1"/>
    <col min="8985" max="8990" width="9.140625" style="3"/>
    <col min="8991" max="8991" width="8.140625" style="3" bestFit="1" customWidth="1"/>
    <col min="8992" max="9216" width="9.140625" style="3"/>
    <col min="9217" max="9217" width="17.28515625" style="3" customWidth="1"/>
    <col min="9218" max="9218" width="16.42578125" style="3" customWidth="1"/>
    <col min="9219" max="9222" width="11.42578125" style="3" customWidth="1"/>
    <col min="9223" max="9223" width="9.140625" style="3"/>
    <col min="9224" max="9225" width="14.140625" style="3" customWidth="1"/>
    <col min="9226" max="9229" width="9.28515625" style="3" customWidth="1"/>
    <col min="9230" max="9230" width="9.140625" style="3"/>
    <col min="9231" max="9232" width="13.85546875" style="3" customWidth="1"/>
    <col min="9233" max="9236" width="9.7109375" style="3" customWidth="1"/>
    <col min="9237" max="9238" width="8.7109375" style="3" customWidth="1"/>
    <col min="9239" max="9239" width="9.140625" style="3"/>
    <col min="9240" max="9240" width="7.7109375" style="3" bestFit="1" customWidth="1"/>
    <col min="9241" max="9246" width="9.140625" style="3"/>
    <col min="9247" max="9247" width="8.140625" style="3" bestFit="1" customWidth="1"/>
    <col min="9248" max="9472" width="9.140625" style="3"/>
    <col min="9473" max="9473" width="17.28515625" style="3" customWidth="1"/>
    <col min="9474" max="9474" width="16.42578125" style="3" customWidth="1"/>
    <col min="9475" max="9478" width="11.42578125" style="3" customWidth="1"/>
    <col min="9479" max="9479" width="9.140625" style="3"/>
    <col min="9480" max="9481" width="14.140625" style="3" customWidth="1"/>
    <col min="9482" max="9485" width="9.28515625" style="3" customWidth="1"/>
    <col min="9486" max="9486" width="9.140625" style="3"/>
    <col min="9487" max="9488" width="13.85546875" style="3" customWidth="1"/>
    <col min="9489" max="9492" width="9.7109375" style="3" customWidth="1"/>
    <col min="9493" max="9494" width="8.7109375" style="3" customWidth="1"/>
    <col min="9495" max="9495" width="9.140625" style="3"/>
    <col min="9496" max="9496" width="7.7109375" style="3" bestFit="1" customWidth="1"/>
    <col min="9497" max="9502" width="9.140625" style="3"/>
    <col min="9503" max="9503" width="8.140625" style="3" bestFit="1" customWidth="1"/>
    <col min="9504" max="9728" width="9.140625" style="3"/>
    <col min="9729" max="9729" width="17.28515625" style="3" customWidth="1"/>
    <col min="9730" max="9730" width="16.42578125" style="3" customWidth="1"/>
    <col min="9731" max="9734" width="11.42578125" style="3" customWidth="1"/>
    <col min="9735" max="9735" width="9.140625" style="3"/>
    <col min="9736" max="9737" width="14.140625" style="3" customWidth="1"/>
    <col min="9738" max="9741" width="9.28515625" style="3" customWidth="1"/>
    <col min="9742" max="9742" width="9.140625" style="3"/>
    <col min="9743" max="9744" width="13.85546875" style="3" customWidth="1"/>
    <col min="9745" max="9748" width="9.7109375" style="3" customWidth="1"/>
    <col min="9749" max="9750" width="8.7109375" style="3" customWidth="1"/>
    <col min="9751" max="9751" width="9.140625" style="3"/>
    <col min="9752" max="9752" width="7.7109375" style="3" bestFit="1" customWidth="1"/>
    <col min="9753" max="9758" width="9.140625" style="3"/>
    <col min="9759" max="9759" width="8.140625" style="3" bestFit="1" customWidth="1"/>
    <col min="9760" max="9984" width="9.140625" style="3"/>
    <col min="9985" max="9985" width="17.28515625" style="3" customWidth="1"/>
    <col min="9986" max="9986" width="16.42578125" style="3" customWidth="1"/>
    <col min="9987" max="9990" width="11.42578125" style="3" customWidth="1"/>
    <col min="9991" max="9991" width="9.140625" style="3"/>
    <col min="9992" max="9993" width="14.140625" style="3" customWidth="1"/>
    <col min="9994" max="9997" width="9.28515625" style="3" customWidth="1"/>
    <col min="9998" max="9998" width="9.140625" style="3"/>
    <col min="9999" max="10000" width="13.85546875" style="3" customWidth="1"/>
    <col min="10001" max="10004" width="9.7109375" style="3" customWidth="1"/>
    <col min="10005" max="10006" width="8.7109375" style="3" customWidth="1"/>
    <col min="10007" max="10007" width="9.140625" style="3"/>
    <col min="10008" max="10008" width="7.7109375" style="3" bestFit="1" customWidth="1"/>
    <col min="10009" max="10014" width="9.140625" style="3"/>
    <col min="10015" max="10015" width="8.140625" style="3" bestFit="1" customWidth="1"/>
    <col min="10016" max="10240" width="9.140625" style="3"/>
    <col min="10241" max="10241" width="17.28515625" style="3" customWidth="1"/>
    <col min="10242" max="10242" width="16.42578125" style="3" customWidth="1"/>
    <col min="10243" max="10246" width="11.42578125" style="3" customWidth="1"/>
    <col min="10247" max="10247" width="9.140625" style="3"/>
    <col min="10248" max="10249" width="14.140625" style="3" customWidth="1"/>
    <col min="10250" max="10253" width="9.28515625" style="3" customWidth="1"/>
    <col min="10254" max="10254" width="9.140625" style="3"/>
    <col min="10255" max="10256" width="13.85546875" style="3" customWidth="1"/>
    <col min="10257" max="10260" width="9.7109375" style="3" customWidth="1"/>
    <col min="10261" max="10262" width="8.7109375" style="3" customWidth="1"/>
    <col min="10263" max="10263" width="9.140625" style="3"/>
    <col min="10264" max="10264" width="7.7109375" style="3" bestFit="1" customWidth="1"/>
    <col min="10265" max="10270" width="9.140625" style="3"/>
    <col min="10271" max="10271" width="8.140625" style="3" bestFit="1" customWidth="1"/>
    <col min="10272" max="10496" width="9.140625" style="3"/>
    <col min="10497" max="10497" width="17.28515625" style="3" customWidth="1"/>
    <col min="10498" max="10498" width="16.42578125" style="3" customWidth="1"/>
    <col min="10499" max="10502" width="11.42578125" style="3" customWidth="1"/>
    <col min="10503" max="10503" width="9.140625" style="3"/>
    <col min="10504" max="10505" width="14.140625" style="3" customWidth="1"/>
    <col min="10506" max="10509" width="9.28515625" style="3" customWidth="1"/>
    <col min="10510" max="10510" width="9.140625" style="3"/>
    <col min="10511" max="10512" width="13.85546875" style="3" customWidth="1"/>
    <col min="10513" max="10516" width="9.7109375" style="3" customWidth="1"/>
    <col min="10517" max="10518" width="8.7109375" style="3" customWidth="1"/>
    <col min="10519" max="10519" width="9.140625" style="3"/>
    <col min="10520" max="10520" width="7.7109375" style="3" bestFit="1" customWidth="1"/>
    <col min="10521" max="10526" width="9.140625" style="3"/>
    <col min="10527" max="10527" width="8.140625" style="3" bestFit="1" customWidth="1"/>
    <col min="10528" max="10752" width="9.140625" style="3"/>
    <col min="10753" max="10753" width="17.28515625" style="3" customWidth="1"/>
    <col min="10754" max="10754" width="16.42578125" style="3" customWidth="1"/>
    <col min="10755" max="10758" width="11.42578125" style="3" customWidth="1"/>
    <col min="10759" max="10759" width="9.140625" style="3"/>
    <col min="10760" max="10761" width="14.140625" style="3" customWidth="1"/>
    <col min="10762" max="10765" width="9.28515625" style="3" customWidth="1"/>
    <col min="10766" max="10766" width="9.140625" style="3"/>
    <col min="10767" max="10768" width="13.85546875" style="3" customWidth="1"/>
    <col min="10769" max="10772" width="9.7109375" style="3" customWidth="1"/>
    <col min="10773" max="10774" width="8.7109375" style="3" customWidth="1"/>
    <col min="10775" max="10775" width="9.140625" style="3"/>
    <col min="10776" max="10776" width="7.7109375" style="3" bestFit="1" customWidth="1"/>
    <col min="10777" max="10782" width="9.140625" style="3"/>
    <col min="10783" max="10783" width="8.140625" style="3" bestFit="1" customWidth="1"/>
    <col min="10784" max="11008" width="9.140625" style="3"/>
    <col min="11009" max="11009" width="17.28515625" style="3" customWidth="1"/>
    <col min="11010" max="11010" width="16.42578125" style="3" customWidth="1"/>
    <col min="11011" max="11014" width="11.42578125" style="3" customWidth="1"/>
    <col min="11015" max="11015" width="9.140625" style="3"/>
    <col min="11016" max="11017" width="14.140625" style="3" customWidth="1"/>
    <col min="11018" max="11021" width="9.28515625" style="3" customWidth="1"/>
    <col min="11022" max="11022" width="9.140625" style="3"/>
    <col min="11023" max="11024" width="13.85546875" style="3" customWidth="1"/>
    <col min="11025" max="11028" width="9.7109375" style="3" customWidth="1"/>
    <col min="11029" max="11030" width="8.7109375" style="3" customWidth="1"/>
    <col min="11031" max="11031" width="9.140625" style="3"/>
    <col min="11032" max="11032" width="7.7109375" style="3" bestFit="1" customWidth="1"/>
    <col min="11033" max="11038" width="9.140625" style="3"/>
    <col min="11039" max="11039" width="8.140625" style="3" bestFit="1" customWidth="1"/>
    <col min="11040" max="11264" width="9.140625" style="3"/>
    <col min="11265" max="11265" width="17.28515625" style="3" customWidth="1"/>
    <col min="11266" max="11266" width="16.42578125" style="3" customWidth="1"/>
    <col min="11267" max="11270" width="11.42578125" style="3" customWidth="1"/>
    <col min="11271" max="11271" width="9.140625" style="3"/>
    <col min="11272" max="11273" width="14.140625" style="3" customWidth="1"/>
    <col min="11274" max="11277" width="9.28515625" style="3" customWidth="1"/>
    <col min="11278" max="11278" width="9.140625" style="3"/>
    <col min="11279" max="11280" width="13.85546875" style="3" customWidth="1"/>
    <col min="11281" max="11284" width="9.7109375" style="3" customWidth="1"/>
    <col min="11285" max="11286" width="8.7109375" style="3" customWidth="1"/>
    <col min="11287" max="11287" width="9.140625" style="3"/>
    <col min="11288" max="11288" width="7.7109375" style="3" bestFit="1" customWidth="1"/>
    <col min="11289" max="11294" width="9.140625" style="3"/>
    <col min="11295" max="11295" width="8.140625" style="3" bestFit="1" customWidth="1"/>
    <col min="11296" max="11520" width="9.140625" style="3"/>
    <col min="11521" max="11521" width="17.28515625" style="3" customWidth="1"/>
    <col min="11522" max="11522" width="16.42578125" style="3" customWidth="1"/>
    <col min="11523" max="11526" width="11.42578125" style="3" customWidth="1"/>
    <col min="11527" max="11527" width="9.140625" style="3"/>
    <col min="11528" max="11529" width="14.140625" style="3" customWidth="1"/>
    <col min="11530" max="11533" width="9.28515625" style="3" customWidth="1"/>
    <col min="11534" max="11534" width="9.140625" style="3"/>
    <col min="11535" max="11536" width="13.85546875" style="3" customWidth="1"/>
    <col min="11537" max="11540" width="9.7109375" style="3" customWidth="1"/>
    <col min="11541" max="11542" width="8.7109375" style="3" customWidth="1"/>
    <col min="11543" max="11543" width="9.140625" style="3"/>
    <col min="11544" max="11544" width="7.7109375" style="3" bestFit="1" customWidth="1"/>
    <col min="11545" max="11550" width="9.140625" style="3"/>
    <col min="11551" max="11551" width="8.140625" style="3" bestFit="1" customWidth="1"/>
    <col min="11552" max="11776" width="9.140625" style="3"/>
    <col min="11777" max="11777" width="17.28515625" style="3" customWidth="1"/>
    <col min="11778" max="11778" width="16.42578125" style="3" customWidth="1"/>
    <col min="11779" max="11782" width="11.42578125" style="3" customWidth="1"/>
    <col min="11783" max="11783" width="9.140625" style="3"/>
    <col min="11784" max="11785" width="14.140625" style="3" customWidth="1"/>
    <col min="11786" max="11789" width="9.28515625" style="3" customWidth="1"/>
    <col min="11790" max="11790" width="9.140625" style="3"/>
    <col min="11791" max="11792" width="13.85546875" style="3" customWidth="1"/>
    <col min="11793" max="11796" width="9.7109375" style="3" customWidth="1"/>
    <col min="11797" max="11798" width="8.7109375" style="3" customWidth="1"/>
    <col min="11799" max="11799" width="9.140625" style="3"/>
    <col min="11800" max="11800" width="7.7109375" style="3" bestFit="1" customWidth="1"/>
    <col min="11801" max="11806" width="9.140625" style="3"/>
    <col min="11807" max="11807" width="8.140625" style="3" bestFit="1" customWidth="1"/>
    <col min="11808" max="12032" width="9.140625" style="3"/>
    <col min="12033" max="12033" width="17.28515625" style="3" customWidth="1"/>
    <col min="12034" max="12034" width="16.42578125" style="3" customWidth="1"/>
    <col min="12035" max="12038" width="11.42578125" style="3" customWidth="1"/>
    <col min="12039" max="12039" width="9.140625" style="3"/>
    <col min="12040" max="12041" width="14.140625" style="3" customWidth="1"/>
    <col min="12042" max="12045" width="9.28515625" style="3" customWidth="1"/>
    <col min="12046" max="12046" width="9.140625" style="3"/>
    <col min="12047" max="12048" width="13.85546875" style="3" customWidth="1"/>
    <col min="12049" max="12052" width="9.7109375" style="3" customWidth="1"/>
    <col min="12053" max="12054" width="8.7109375" style="3" customWidth="1"/>
    <col min="12055" max="12055" width="9.140625" style="3"/>
    <col min="12056" max="12056" width="7.7109375" style="3" bestFit="1" customWidth="1"/>
    <col min="12057" max="12062" width="9.140625" style="3"/>
    <col min="12063" max="12063" width="8.140625" style="3" bestFit="1" customWidth="1"/>
    <col min="12064" max="12288" width="9.140625" style="3"/>
    <col min="12289" max="12289" width="17.28515625" style="3" customWidth="1"/>
    <col min="12290" max="12290" width="16.42578125" style="3" customWidth="1"/>
    <col min="12291" max="12294" width="11.42578125" style="3" customWidth="1"/>
    <col min="12295" max="12295" width="9.140625" style="3"/>
    <col min="12296" max="12297" width="14.140625" style="3" customWidth="1"/>
    <col min="12298" max="12301" width="9.28515625" style="3" customWidth="1"/>
    <col min="12302" max="12302" width="9.140625" style="3"/>
    <col min="12303" max="12304" width="13.85546875" style="3" customWidth="1"/>
    <col min="12305" max="12308" width="9.7109375" style="3" customWidth="1"/>
    <col min="12309" max="12310" width="8.7109375" style="3" customWidth="1"/>
    <col min="12311" max="12311" width="9.140625" style="3"/>
    <col min="12312" max="12312" width="7.7109375" style="3" bestFit="1" customWidth="1"/>
    <col min="12313" max="12318" width="9.140625" style="3"/>
    <col min="12319" max="12319" width="8.140625" style="3" bestFit="1" customWidth="1"/>
    <col min="12320" max="12544" width="9.140625" style="3"/>
    <col min="12545" max="12545" width="17.28515625" style="3" customWidth="1"/>
    <col min="12546" max="12546" width="16.42578125" style="3" customWidth="1"/>
    <col min="12547" max="12550" width="11.42578125" style="3" customWidth="1"/>
    <col min="12551" max="12551" width="9.140625" style="3"/>
    <col min="12552" max="12553" width="14.140625" style="3" customWidth="1"/>
    <col min="12554" max="12557" width="9.28515625" style="3" customWidth="1"/>
    <col min="12558" max="12558" width="9.140625" style="3"/>
    <col min="12559" max="12560" width="13.85546875" style="3" customWidth="1"/>
    <col min="12561" max="12564" width="9.7109375" style="3" customWidth="1"/>
    <col min="12565" max="12566" width="8.7109375" style="3" customWidth="1"/>
    <col min="12567" max="12567" width="9.140625" style="3"/>
    <col min="12568" max="12568" width="7.7109375" style="3" bestFit="1" customWidth="1"/>
    <col min="12569" max="12574" width="9.140625" style="3"/>
    <col min="12575" max="12575" width="8.140625" style="3" bestFit="1" customWidth="1"/>
    <col min="12576" max="12800" width="9.140625" style="3"/>
    <col min="12801" max="12801" width="17.28515625" style="3" customWidth="1"/>
    <col min="12802" max="12802" width="16.42578125" style="3" customWidth="1"/>
    <col min="12803" max="12806" width="11.42578125" style="3" customWidth="1"/>
    <col min="12807" max="12807" width="9.140625" style="3"/>
    <col min="12808" max="12809" width="14.140625" style="3" customWidth="1"/>
    <col min="12810" max="12813" width="9.28515625" style="3" customWidth="1"/>
    <col min="12814" max="12814" width="9.140625" style="3"/>
    <col min="12815" max="12816" width="13.85546875" style="3" customWidth="1"/>
    <col min="12817" max="12820" width="9.7109375" style="3" customWidth="1"/>
    <col min="12821" max="12822" width="8.7109375" style="3" customWidth="1"/>
    <col min="12823" max="12823" width="9.140625" style="3"/>
    <col min="12824" max="12824" width="7.7109375" style="3" bestFit="1" customWidth="1"/>
    <col min="12825" max="12830" width="9.140625" style="3"/>
    <col min="12831" max="12831" width="8.140625" style="3" bestFit="1" customWidth="1"/>
    <col min="12832" max="13056" width="9.140625" style="3"/>
    <col min="13057" max="13057" width="17.28515625" style="3" customWidth="1"/>
    <col min="13058" max="13058" width="16.42578125" style="3" customWidth="1"/>
    <col min="13059" max="13062" width="11.42578125" style="3" customWidth="1"/>
    <col min="13063" max="13063" width="9.140625" style="3"/>
    <col min="13064" max="13065" width="14.140625" style="3" customWidth="1"/>
    <col min="13066" max="13069" width="9.28515625" style="3" customWidth="1"/>
    <col min="13070" max="13070" width="9.140625" style="3"/>
    <col min="13071" max="13072" width="13.85546875" style="3" customWidth="1"/>
    <col min="13073" max="13076" width="9.7109375" style="3" customWidth="1"/>
    <col min="13077" max="13078" width="8.7109375" style="3" customWidth="1"/>
    <col min="13079" max="13079" width="9.140625" style="3"/>
    <col min="13080" max="13080" width="7.7109375" style="3" bestFit="1" customWidth="1"/>
    <col min="13081" max="13086" width="9.140625" style="3"/>
    <col min="13087" max="13087" width="8.140625" style="3" bestFit="1" customWidth="1"/>
    <col min="13088" max="13312" width="9.140625" style="3"/>
    <col min="13313" max="13313" width="17.28515625" style="3" customWidth="1"/>
    <col min="13314" max="13314" width="16.42578125" style="3" customWidth="1"/>
    <col min="13315" max="13318" width="11.42578125" style="3" customWidth="1"/>
    <col min="13319" max="13319" width="9.140625" style="3"/>
    <col min="13320" max="13321" width="14.140625" style="3" customWidth="1"/>
    <col min="13322" max="13325" width="9.28515625" style="3" customWidth="1"/>
    <col min="13326" max="13326" width="9.140625" style="3"/>
    <col min="13327" max="13328" width="13.85546875" style="3" customWidth="1"/>
    <col min="13329" max="13332" width="9.7109375" style="3" customWidth="1"/>
    <col min="13333" max="13334" width="8.7109375" style="3" customWidth="1"/>
    <col min="13335" max="13335" width="9.140625" style="3"/>
    <col min="13336" max="13336" width="7.7109375" style="3" bestFit="1" customWidth="1"/>
    <col min="13337" max="13342" width="9.140625" style="3"/>
    <col min="13343" max="13343" width="8.140625" style="3" bestFit="1" customWidth="1"/>
    <col min="13344" max="13568" width="9.140625" style="3"/>
    <col min="13569" max="13569" width="17.28515625" style="3" customWidth="1"/>
    <col min="13570" max="13570" width="16.42578125" style="3" customWidth="1"/>
    <col min="13571" max="13574" width="11.42578125" style="3" customWidth="1"/>
    <col min="13575" max="13575" width="9.140625" style="3"/>
    <col min="13576" max="13577" width="14.140625" style="3" customWidth="1"/>
    <col min="13578" max="13581" width="9.28515625" style="3" customWidth="1"/>
    <col min="13582" max="13582" width="9.140625" style="3"/>
    <col min="13583" max="13584" width="13.85546875" style="3" customWidth="1"/>
    <col min="13585" max="13588" width="9.7109375" style="3" customWidth="1"/>
    <col min="13589" max="13590" width="8.7109375" style="3" customWidth="1"/>
    <col min="13591" max="13591" width="9.140625" style="3"/>
    <col min="13592" max="13592" width="7.7109375" style="3" bestFit="1" customWidth="1"/>
    <col min="13593" max="13598" width="9.140625" style="3"/>
    <col min="13599" max="13599" width="8.140625" style="3" bestFit="1" customWidth="1"/>
    <col min="13600" max="13824" width="9.140625" style="3"/>
    <col min="13825" max="13825" width="17.28515625" style="3" customWidth="1"/>
    <col min="13826" max="13826" width="16.42578125" style="3" customWidth="1"/>
    <col min="13827" max="13830" width="11.42578125" style="3" customWidth="1"/>
    <col min="13831" max="13831" width="9.140625" style="3"/>
    <col min="13832" max="13833" width="14.140625" style="3" customWidth="1"/>
    <col min="13834" max="13837" width="9.28515625" style="3" customWidth="1"/>
    <col min="13838" max="13838" width="9.140625" style="3"/>
    <col min="13839" max="13840" width="13.85546875" style="3" customWidth="1"/>
    <col min="13841" max="13844" width="9.7109375" style="3" customWidth="1"/>
    <col min="13845" max="13846" width="8.7109375" style="3" customWidth="1"/>
    <col min="13847" max="13847" width="9.140625" style="3"/>
    <col min="13848" max="13848" width="7.7109375" style="3" bestFit="1" customWidth="1"/>
    <col min="13849" max="13854" width="9.140625" style="3"/>
    <col min="13855" max="13855" width="8.140625" style="3" bestFit="1" customWidth="1"/>
    <col min="13856" max="14080" width="9.140625" style="3"/>
    <col min="14081" max="14081" width="17.28515625" style="3" customWidth="1"/>
    <col min="14082" max="14082" width="16.42578125" style="3" customWidth="1"/>
    <col min="14083" max="14086" width="11.42578125" style="3" customWidth="1"/>
    <col min="14087" max="14087" width="9.140625" style="3"/>
    <col min="14088" max="14089" width="14.140625" style="3" customWidth="1"/>
    <col min="14090" max="14093" width="9.28515625" style="3" customWidth="1"/>
    <col min="14094" max="14094" width="9.140625" style="3"/>
    <col min="14095" max="14096" width="13.85546875" style="3" customWidth="1"/>
    <col min="14097" max="14100" width="9.7109375" style="3" customWidth="1"/>
    <col min="14101" max="14102" width="8.7109375" style="3" customWidth="1"/>
    <col min="14103" max="14103" width="9.140625" style="3"/>
    <col min="14104" max="14104" width="7.7109375" style="3" bestFit="1" customWidth="1"/>
    <col min="14105" max="14110" width="9.140625" style="3"/>
    <col min="14111" max="14111" width="8.140625" style="3" bestFit="1" customWidth="1"/>
    <col min="14112" max="14336" width="9.140625" style="3"/>
    <col min="14337" max="14337" width="17.28515625" style="3" customWidth="1"/>
    <col min="14338" max="14338" width="16.42578125" style="3" customWidth="1"/>
    <col min="14339" max="14342" width="11.42578125" style="3" customWidth="1"/>
    <col min="14343" max="14343" width="9.140625" style="3"/>
    <col min="14344" max="14345" width="14.140625" style="3" customWidth="1"/>
    <col min="14346" max="14349" width="9.28515625" style="3" customWidth="1"/>
    <col min="14350" max="14350" width="9.140625" style="3"/>
    <col min="14351" max="14352" width="13.85546875" style="3" customWidth="1"/>
    <col min="14353" max="14356" width="9.7109375" style="3" customWidth="1"/>
    <col min="14357" max="14358" width="8.7109375" style="3" customWidth="1"/>
    <col min="14359" max="14359" width="9.140625" style="3"/>
    <col min="14360" max="14360" width="7.7109375" style="3" bestFit="1" customWidth="1"/>
    <col min="14361" max="14366" width="9.140625" style="3"/>
    <col min="14367" max="14367" width="8.140625" style="3" bestFit="1" customWidth="1"/>
    <col min="14368" max="14592" width="9.140625" style="3"/>
    <col min="14593" max="14593" width="17.28515625" style="3" customWidth="1"/>
    <col min="14594" max="14594" width="16.42578125" style="3" customWidth="1"/>
    <col min="14595" max="14598" width="11.42578125" style="3" customWidth="1"/>
    <col min="14599" max="14599" width="9.140625" style="3"/>
    <col min="14600" max="14601" width="14.140625" style="3" customWidth="1"/>
    <col min="14602" max="14605" width="9.28515625" style="3" customWidth="1"/>
    <col min="14606" max="14606" width="9.140625" style="3"/>
    <col min="14607" max="14608" width="13.85546875" style="3" customWidth="1"/>
    <col min="14609" max="14612" width="9.7109375" style="3" customWidth="1"/>
    <col min="14613" max="14614" width="8.7109375" style="3" customWidth="1"/>
    <col min="14615" max="14615" width="9.140625" style="3"/>
    <col min="14616" max="14616" width="7.7109375" style="3" bestFit="1" customWidth="1"/>
    <col min="14617" max="14622" width="9.140625" style="3"/>
    <col min="14623" max="14623" width="8.140625" style="3" bestFit="1" customWidth="1"/>
    <col min="14624" max="14848" width="9.140625" style="3"/>
    <col min="14849" max="14849" width="17.28515625" style="3" customWidth="1"/>
    <col min="14850" max="14850" width="16.42578125" style="3" customWidth="1"/>
    <col min="14851" max="14854" width="11.42578125" style="3" customWidth="1"/>
    <col min="14855" max="14855" width="9.140625" style="3"/>
    <col min="14856" max="14857" width="14.140625" style="3" customWidth="1"/>
    <col min="14858" max="14861" width="9.28515625" style="3" customWidth="1"/>
    <col min="14862" max="14862" width="9.140625" style="3"/>
    <col min="14863" max="14864" width="13.85546875" style="3" customWidth="1"/>
    <col min="14865" max="14868" width="9.7109375" style="3" customWidth="1"/>
    <col min="14869" max="14870" width="8.7109375" style="3" customWidth="1"/>
    <col min="14871" max="14871" width="9.140625" style="3"/>
    <col min="14872" max="14872" width="7.7109375" style="3" bestFit="1" customWidth="1"/>
    <col min="14873" max="14878" width="9.140625" style="3"/>
    <col min="14879" max="14879" width="8.140625" style="3" bestFit="1" customWidth="1"/>
    <col min="14880" max="15104" width="9.140625" style="3"/>
    <col min="15105" max="15105" width="17.28515625" style="3" customWidth="1"/>
    <col min="15106" max="15106" width="16.42578125" style="3" customWidth="1"/>
    <col min="15107" max="15110" width="11.42578125" style="3" customWidth="1"/>
    <col min="15111" max="15111" width="9.140625" style="3"/>
    <col min="15112" max="15113" width="14.140625" style="3" customWidth="1"/>
    <col min="15114" max="15117" width="9.28515625" style="3" customWidth="1"/>
    <col min="15118" max="15118" width="9.140625" style="3"/>
    <col min="15119" max="15120" width="13.85546875" style="3" customWidth="1"/>
    <col min="15121" max="15124" width="9.7109375" style="3" customWidth="1"/>
    <col min="15125" max="15126" width="8.7109375" style="3" customWidth="1"/>
    <col min="15127" max="15127" width="9.140625" style="3"/>
    <col min="15128" max="15128" width="7.7109375" style="3" bestFit="1" customWidth="1"/>
    <col min="15129" max="15134" width="9.140625" style="3"/>
    <col min="15135" max="15135" width="8.140625" style="3" bestFit="1" customWidth="1"/>
    <col min="15136" max="15360" width="9.140625" style="3"/>
    <col min="15361" max="15361" width="17.28515625" style="3" customWidth="1"/>
    <col min="15362" max="15362" width="16.42578125" style="3" customWidth="1"/>
    <col min="15363" max="15366" width="11.42578125" style="3" customWidth="1"/>
    <col min="15367" max="15367" width="9.140625" style="3"/>
    <col min="15368" max="15369" width="14.140625" style="3" customWidth="1"/>
    <col min="15370" max="15373" width="9.28515625" style="3" customWidth="1"/>
    <col min="15374" max="15374" width="9.140625" style="3"/>
    <col min="15375" max="15376" width="13.85546875" style="3" customWidth="1"/>
    <col min="15377" max="15380" width="9.7109375" style="3" customWidth="1"/>
    <col min="15381" max="15382" width="8.7109375" style="3" customWidth="1"/>
    <col min="15383" max="15383" width="9.140625" style="3"/>
    <col min="15384" max="15384" width="7.7109375" style="3" bestFit="1" customWidth="1"/>
    <col min="15385" max="15390" width="9.140625" style="3"/>
    <col min="15391" max="15391" width="8.140625" style="3" bestFit="1" customWidth="1"/>
    <col min="15392" max="15616" width="9.140625" style="3"/>
    <col min="15617" max="15617" width="17.28515625" style="3" customWidth="1"/>
    <col min="15618" max="15618" width="16.42578125" style="3" customWidth="1"/>
    <col min="15619" max="15622" width="11.42578125" style="3" customWidth="1"/>
    <col min="15623" max="15623" width="9.140625" style="3"/>
    <col min="15624" max="15625" width="14.140625" style="3" customWidth="1"/>
    <col min="15626" max="15629" width="9.28515625" style="3" customWidth="1"/>
    <col min="15630" max="15630" width="9.140625" style="3"/>
    <col min="15631" max="15632" width="13.85546875" style="3" customWidth="1"/>
    <col min="15633" max="15636" width="9.7109375" style="3" customWidth="1"/>
    <col min="15637" max="15638" width="8.7109375" style="3" customWidth="1"/>
    <col min="15639" max="15639" width="9.140625" style="3"/>
    <col min="15640" max="15640" width="7.7109375" style="3" bestFit="1" customWidth="1"/>
    <col min="15641" max="15646" width="9.140625" style="3"/>
    <col min="15647" max="15647" width="8.140625" style="3" bestFit="1" customWidth="1"/>
    <col min="15648" max="15872" width="9.140625" style="3"/>
    <col min="15873" max="15873" width="17.28515625" style="3" customWidth="1"/>
    <col min="15874" max="15874" width="16.42578125" style="3" customWidth="1"/>
    <col min="15875" max="15878" width="11.42578125" style="3" customWidth="1"/>
    <col min="15879" max="15879" width="9.140625" style="3"/>
    <col min="15880" max="15881" width="14.140625" style="3" customWidth="1"/>
    <col min="15882" max="15885" width="9.28515625" style="3" customWidth="1"/>
    <col min="15886" max="15886" width="9.140625" style="3"/>
    <col min="15887" max="15888" width="13.85546875" style="3" customWidth="1"/>
    <col min="15889" max="15892" width="9.7109375" style="3" customWidth="1"/>
    <col min="15893" max="15894" width="8.7109375" style="3" customWidth="1"/>
    <col min="15895" max="15895" width="9.140625" style="3"/>
    <col min="15896" max="15896" width="7.7109375" style="3" bestFit="1" customWidth="1"/>
    <col min="15897" max="15902" width="9.140625" style="3"/>
    <col min="15903" max="15903" width="8.140625" style="3" bestFit="1" customWidth="1"/>
    <col min="15904" max="16128" width="9.140625" style="3"/>
    <col min="16129" max="16129" width="17.28515625" style="3" customWidth="1"/>
    <col min="16130" max="16130" width="16.42578125" style="3" customWidth="1"/>
    <col min="16131" max="16134" width="11.42578125" style="3" customWidth="1"/>
    <col min="16135" max="16135" width="9.140625" style="3"/>
    <col min="16136" max="16137" width="14.140625" style="3" customWidth="1"/>
    <col min="16138" max="16141" width="9.28515625" style="3" customWidth="1"/>
    <col min="16142" max="16142" width="9.140625" style="3"/>
    <col min="16143" max="16144" width="13.85546875" style="3" customWidth="1"/>
    <col min="16145" max="16148" width="9.7109375" style="3" customWidth="1"/>
    <col min="16149" max="16150" width="8.7109375" style="3" customWidth="1"/>
    <col min="16151" max="16151" width="9.140625" style="3"/>
    <col min="16152" max="16152" width="7.7109375" style="3" bestFit="1" customWidth="1"/>
    <col min="16153" max="16158" width="9.140625" style="3"/>
    <col min="16159" max="16159" width="8.140625" style="3" bestFit="1" customWidth="1"/>
    <col min="16160" max="16384" width="9.140625" style="3"/>
  </cols>
  <sheetData>
    <row r="1" spans="1:31">
      <c r="U1" s="4" t="s">
        <v>5</v>
      </c>
      <c r="V1" s="4"/>
    </row>
    <row r="2" spans="1:31">
      <c r="H2" s="5" t="s">
        <v>1</v>
      </c>
      <c r="I2" s="6">
        <v>2.2046224760379502E-3</v>
      </c>
      <c r="J2" s="7" t="s">
        <v>2</v>
      </c>
      <c r="V2" s="8"/>
    </row>
    <row r="6" spans="1:31" ht="15.75">
      <c r="E6" s="9" t="s">
        <v>6</v>
      </c>
      <c r="L6" s="9" t="s">
        <v>7</v>
      </c>
      <c r="S6" s="9" t="s">
        <v>8</v>
      </c>
    </row>
    <row r="7" spans="1:31" ht="15.75" thickBot="1"/>
    <row r="8" spans="1:31" ht="31.35" customHeight="1" thickTop="1" thickBot="1">
      <c r="A8" s="10"/>
      <c r="B8" s="11"/>
      <c r="C8" s="12" t="s">
        <v>9</v>
      </c>
      <c r="D8" s="12" t="s">
        <v>3</v>
      </c>
      <c r="E8" s="12" t="s">
        <v>0</v>
      </c>
      <c r="F8" s="12" t="s">
        <v>10</v>
      </c>
      <c r="H8" s="10"/>
      <c r="I8" s="11"/>
      <c r="J8" s="12" t="s">
        <v>9</v>
      </c>
      <c r="K8" s="12" t="s">
        <v>3</v>
      </c>
      <c r="L8" s="12" t="s">
        <v>0</v>
      </c>
      <c r="M8" s="12" t="s">
        <v>10</v>
      </c>
      <c r="O8" s="10"/>
      <c r="P8" s="11"/>
      <c r="Q8" s="12" t="s">
        <v>9</v>
      </c>
      <c r="R8" s="12" t="s">
        <v>3</v>
      </c>
      <c r="S8" s="12" t="s">
        <v>0</v>
      </c>
      <c r="T8" s="12" t="s">
        <v>10</v>
      </c>
      <c r="U8" s="12" t="s">
        <v>11</v>
      </c>
      <c r="V8" s="13" t="s">
        <v>5</v>
      </c>
    </row>
    <row r="9" spans="1:31" ht="31.35" customHeight="1" thickTop="1" thickBot="1">
      <c r="A9" s="14"/>
      <c r="B9" s="14" t="s">
        <v>12</v>
      </c>
      <c r="C9" s="15">
        <v>0.32</v>
      </c>
      <c r="D9" s="15">
        <v>0.48</v>
      </c>
      <c r="E9" s="15">
        <v>13</v>
      </c>
      <c r="F9" s="15">
        <v>1.28</v>
      </c>
      <c r="H9" s="14"/>
      <c r="I9" s="14" t="s">
        <v>12</v>
      </c>
      <c r="J9" s="15">
        <f>C9*$B$41</f>
        <v>6.6560000000000006</v>
      </c>
      <c r="K9" s="15">
        <f t="shared" ref="K9:M16" si="0">D9*$B$41</f>
        <v>9.984</v>
      </c>
      <c r="L9" s="15">
        <f t="shared" si="0"/>
        <v>270.40000000000003</v>
      </c>
      <c r="M9" s="15">
        <f t="shared" si="0"/>
        <v>26.624000000000002</v>
      </c>
      <c r="O9" s="14"/>
      <c r="P9" s="14" t="s">
        <v>12</v>
      </c>
      <c r="Q9" s="16">
        <f>J9*$I$2</f>
        <v>1.4673967200508597E-2</v>
      </c>
      <c r="R9" s="16">
        <f t="shared" ref="R9:T16" si="1">K9*$I$2</f>
        <v>2.2010950800762895E-2</v>
      </c>
      <c r="S9" s="16">
        <f t="shared" si="1"/>
        <v>0.5961299175206618</v>
      </c>
      <c r="T9" s="16">
        <f t="shared" si="1"/>
        <v>5.8695868802034389E-2</v>
      </c>
      <c r="U9" s="16">
        <f t="shared" ref="U9:U16" si="2">0.97*Q9</f>
        <v>1.4233748184493338E-2</v>
      </c>
      <c r="V9" s="17">
        <v>3.4497932505041844E-2</v>
      </c>
      <c r="AE9" s="18"/>
    </row>
    <row r="10" spans="1:31" ht="31.35" customHeight="1" thickTop="1" thickBot="1">
      <c r="A10" s="14" t="s">
        <v>13</v>
      </c>
      <c r="B10" s="14" t="s">
        <v>14</v>
      </c>
      <c r="C10" s="15">
        <v>0.32</v>
      </c>
      <c r="D10" s="15">
        <v>0.48</v>
      </c>
      <c r="E10" s="15">
        <v>8.6</v>
      </c>
      <c r="F10" s="15">
        <v>1.28</v>
      </c>
      <c r="H10" s="14" t="s">
        <v>13</v>
      </c>
      <c r="I10" s="14" t="s">
        <v>14</v>
      </c>
      <c r="J10" s="15">
        <f t="shared" ref="J10:J16" si="3">C10*$B$41</f>
        <v>6.6560000000000006</v>
      </c>
      <c r="K10" s="15">
        <f t="shared" si="0"/>
        <v>9.984</v>
      </c>
      <c r="L10" s="15">
        <f t="shared" si="0"/>
        <v>178.88</v>
      </c>
      <c r="M10" s="15">
        <f t="shared" si="0"/>
        <v>26.624000000000002</v>
      </c>
      <c r="O10" s="14" t="s">
        <v>13</v>
      </c>
      <c r="P10" s="14" t="s">
        <v>14</v>
      </c>
      <c r="Q10" s="16">
        <f t="shared" ref="Q10:Q16" si="4">J10*$I$2</f>
        <v>1.4673967200508597E-2</v>
      </c>
      <c r="R10" s="16">
        <f t="shared" si="1"/>
        <v>2.2010950800762895E-2</v>
      </c>
      <c r="S10" s="16">
        <f t="shared" si="1"/>
        <v>0.39436286851366853</v>
      </c>
      <c r="T10" s="16">
        <f t="shared" si="1"/>
        <v>5.8695868802034389E-2</v>
      </c>
      <c r="U10" s="19">
        <f t="shared" si="2"/>
        <v>1.4233748184493338E-2</v>
      </c>
      <c r="V10" s="20"/>
    </row>
    <row r="11" spans="1:31" ht="31.35" customHeight="1" thickTop="1" thickBot="1">
      <c r="A11" s="14"/>
      <c r="B11" s="14" t="s">
        <v>15</v>
      </c>
      <c r="C11" s="15">
        <v>0.2</v>
      </c>
      <c r="D11" s="15">
        <v>0.3</v>
      </c>
      <c r="E11" s="15">
        <v>7.2</v>
      </c>
      <c r="F11" s="15">
        <v>1.28</v>
      </c>
      <c r="H11" s="14"/>
      <c r="I11" s="14" t="s">
        <v>15</v>
      </c>
      <c r="J11" s="15">
        <f t="shared" si="3"/>
        <v>4.16</v>
      </c>
      <c r="K11" s="15">
        <f t="shared" si="0"/>
        <v>6.24</v>
      </c>
      <c r="L11" s="15">
        <f t="shared" si="0"/>
        <v>149.76000000000002</v>
      </c>
      <c r="M11" s="15">
        <f t="shared" si="0"/>
        <v>26.624000000000002</v>
      </c>
      <c r="O11" s="14"/>
      <c r="P11" s="14" t="s">
        <v>15</v>
      </c>
      <c r="Q11" s="16">
        <f t="shared" si="4"/>
        <v>9.1712295003178734E-3</v>
      </c>
      <c r="R11" s="16">
        <f t="shared" si="1"/>
        <v>1.375684425047681E-2</v>
      </c>
      <c r="S11" s="16">
        <f t="shared" si="1"/>
        <v>0.33016426201144344</v>
      </c>
      <c r="T11" s="16">
        <f t="shared" si="1"/>
        <v>5.8695868802034389E-2</v>
      </c>
      <c r="U11" s="16">
        <f t="shared" si="2"/>
        <v>8.8960926153083368E-3</v>
      </c>
      <c r="V11" s="20"/>
      <c r="Z11" s="1" t="s">
        <v>16</v>
      </c>
    </row>
    <row r="12" spans="1:31" ht="31.35" customHeight="1" thickTop="1" thickBot="1">
      <c r="A12" s="14" t="s">
        <v>17</v>
      </c>
      <c r="B12" s="14" t="s">
        <v>18</v>
      </c>
      <c r="C12" s="15">
        <v>0.32</v>
      </c>
      <c r="D12" s="15">
        <v>0.47</v>
      </c>
      <c r="E12" s="15">
        <v>6.7</v>
      </c>
      <c r="F12" s="15">
        <v>1.28</v>
      </c>
      <c r="H12" s="14" t="s">
        <v>17</v>
      </c>
      <c r="I12" s="14" t="s">
        <v>18</v>
      </c>
      <c r="J12" s="15">
        <f t="shared" si="3"/>
        <v>6.6560000000000006</v>
      </c>
      <c r="K12" s="15">
        <f t="shared" si="0"/>
        <v>9.7759999999999998</v>
      </c>
      <c r="L12" s="15">
        <f t="shared" si="0"/>
        <v>139.36000000000001</v>
      </c>
      <c r="M12" s="15">
        <f t="shared" si="0"/>
        <v>26.624000000000002</v>
      </c>
      <c r="O12" s="14" t="s">
        <v>17</v>
      </c>
      <c r="P12" s="14" t="s">
        <v>18</v>
      </c>
      <c r="Q12" s="16">
        <f t="shared" si="4"/>
        <v>1.4673967200508597E-2</v>
      </c>
      <c r="R12" s="16">
        <f t="shared" si="1"/>
        <v>2.1552389325747E-2</v>
      </c>
      <c r="S12" s="16">
        <f t="shared" si="1"/>
        <v>0.30723618826064875</v>
      </c>
      <c r="T12" s="16">
        <f t="shared" si="1"/>
        <v>5.8695868802034389E-2</v>
      </c>
      <c r="U12" s="16">
        <f t="shared" si="2"/>
        <v>1.4233748184493338E-2</v>
      </c>
      <c r="V12" s="20"/>
    </row>
    <row r="13" spans="1:31" ht="31.35" customHeight="1" thickTop="1" thickBot="1">
      <c r="A13" s="14"/>
      <c r="B13" s="14" t="s">
        <v>19</v>
      </c>
      <c r="C13" s="15">
        <v>0.2</v>
      </c>
      <c r="D13" s="15">
        <v>0.28999999999999998</v>
      </c>
      <c r="E13" s="15">
        <v>6.7</v>
      </c>
      <c r="F13" s="15">
        <v>1.28</v>
      </c>
      <c r="H13" s="14"/>
      <c r="I13" s="14" t="s">
        <v>19</v>
      </c>
      <c r="J13" s="15">
        <f t="shared" si="3"/>
        <v>4.16</v>
      </c>
      <c r="K13" s="15">
        <f t="shared" si="0"/>
        <v>6.032</v>
      </c>
      <c r="L13" s="15">
        <f t="shared" si="0"/>
        <v>139.36000000000001</v>
      </c>
      <c r="M13" s="15">
        <f t="shared" si="0"/>
        <v>26.624000000000002</v>
      </c>
      <c r="O13" s="14"/>
      <c r="P13" s="14" t="s">
        <v>19</v>
      </c>
      <c r="Q13" s="16">
        <f t="shared" si="4"/>
        <v>9.1712295003178734E-3</v>
      </c>
      <c r="R13" s="16">
        <f t="shared" si="1"/>
        <v>1.3298282775460916E-2</v>
      </c>
      <c r="S13" s="16">
        <f t="shared" si="1"/>
        <v>0.30723618826064875</v>
      </c>
      <c r="T13" s="16">
        <f t="shared" si="1"/>
        <v>5.8695868802034389E-2</v>
      </c>
      <c r="U13" s="16">
        <f t="shared" si="2"/>
        <v>8.8960926153083368E-3</v>
      </c>
      <c r="V13" s="20"/>
      <c r="X13" s="12" t="s">
        <v>9</v>
      </c>
      <c r="Y13" s="12" t="s">
        <v>3</v>
      </c>
      <c r="Z13" s="12" t="s">
        <v>0</v>
      </c>
      <c r="AA13" s="12" t="s">
        <v>10</v>
      </c>
      <c r="AB13" s="12" t="s">
        <v>11</v>
      </c>
      <c r="AC13" s="4" t="s">
        <v>20</v>
      </c>
      <c r="AD13" s="4" t="s">
        <v>5</v>
      </c>
    </row>
    <row r="14" spans="1:31" ht="31.35" customHeight="1" thickTop="1" thickBot="1">
      <c r="A14" s="14" t="s">
        <v>21</v>
      </c>
      <c r="B14" s="14" t="s">
        <v>22</v>
      </c>
      <c r="C14" s="21">
        <v>0.18</v>
      </c>
      <c r="D14" s="21">
        <v>0.26</v>
      </c>
      <c r="E14" s="21">
        <v>4.95</v>
      </c>
      <c r="F14" s="21">
        <v>1.28</v>
      </c>
      <c r="H14" s="14" t="s">
        <v>21</v>
      </c>
      <c r="I14" s="14" t="s">
        <v>22</v>
      </c>
      <c r="J14" s="21">
        <f t="shared" si="3"/>
        <v>3.7439999999999998</v>
      </c>
      <c r="K14" s="21">
        <f t="shared" si="0"/>
        <v>5.4080000000000004</v>
      </c>
      <c r="L14" s="21">
        <f t="shared" si="0"/>
        <v>102.96000000000001</v>
      </c>
      <c r="M14" s="21">
        <f t="shared" si="0"/>
        <v>26.624000000000002</v>
      </c>
      <c r="O14" s="14" t="s">
        <v>21</v>
      </c>
      <c r="P14" s="14" t="s">
        <v>22</v>
      </c>
      <c r="Q14" s="22">
        <f t="shared" si="4"/>
        <v>8.2541065502860847E-3</v>
      </c>
      <c r="R14" s="22">
        <f t="shared" si="1"/>
        <v>1.1922598350413236E-2</v>
      </c>
      <c r="S14" s="22">
        <f t="shared" si="1"/>
        <v>0.22698793013286736</v>
      </c>
      <c r="T14" s="22">
        <f t="shared" si="1"/>
        <v>5.8695868802034389E-2</v>
      </c>
      <c r="U14" s="22">
        <f t="shared" si="2"/>
        <v>8.0064833537775021E-3</v>
      </c>
      <c r="V14" s="20"/>
      <c r="X14" s="23">
        <v>0.56430288461538469</v>
      </c>
      <c r="Y14" s="23">
        <v>0.5392628205128206</v>
      </c>
      <c r="Z14" s="23">
        <v>0.57840236686390534</v>
      </c>
      <c r="AA14" s="23">
        <v>-4.4771634615384595E-2</v>
      </c>
      <c r="AB14" s="23">
        <v>0.56430288461538469</v>
      </c>
      <c r="AC14" s="23">
        <f>Y14*1.053</f>
        <v>0.56784375000000009</v>
      </c>
      <c r="AD14" s="24">
        <v>0.99707199999999996</v>
      </c>
    </row>
    <row r="15" spans="1:31" ht="31.35" customHeight="1" thickTop="1" thickBot="1">
      <c r="A15" s="14" t="s">
        <v>23</v>
      </c>
      <c r="B15" s="14" t="s">
        <v>24</v>
      </c>
      <c r="C15" s="15">
        <v>0.08</v>
      </c>
      <c r="D15" s="15">
        <v>0.13</v>
      </c>
      <c r="E15" s="15">
        <v>4.95</v>
      </c>
      <c r="F15" s="15">
        <v>1.28</v>
      </c>
      <c r="H15" s="14" t="s">
        <v>23</v>
      </c>
      <c r="I15" s="14" t="s">
        <v>24</v>
      </c>
      <c r="J15" s="15">
        <f t="shared" si="3"/>
        <v>1.6640000000000001</v>
      </c>
      <c r="K15" s="15">
        <f t="shared" si="0"/>
        <v>2.7040000000000002</v>
      </c>
      <c r="L15" s="15">
        <f t="shared" si="0"/>
        <v>102.96000000000001</v>
      </c>
      <c r="M15" s="15">
        <f t="shared" si="0"/>
        <v>26.624000000000002</v>
      </c>
      <c r="O15" s="14" t="s">
        <v>23</v>
      </c>
      <c r="P15" s="14" t="s">
        <v>24</v>
      </c>
      <c r="Q15" s="16">
        <f t="shared" si="4"/>
        <v>3.6684918001271493E-3</v>
      </c>
      <c r="R15" s="16">
        <f t="shared" si="1"/>
        <v>5.9612991752066181E-3</v>
      </c>
      <c r="S15" s="16">
        <f t="shared" si="1"/>
        <v>0.22698793013286736</v>
      </c>
      <c r="T15" s="16">
        <f t="shared" si="1"/>
        <v>5.8695868802034389E-2</v>
      </c>
      <c r="U15" s="16">
        <f t="shared" si="2"/>
        <v>3.5584370461233346E-3</v>
      </c>
      <c r="V15" s="20"/>
    </row>
    <row r="16" spans="1:31" ht="31.35" customHeight="1" thickTop="1" thickBot="1">
      <c r="A16" s="14" t="s">
        <v>25</v>
      </c>
      <c r="B16" s="14" t="s">
        <v>26</v>
      </c>
      <c r="C16" s="25">
        <v>1.4999999999999999E-2</v>
      </c>
      <c r="D16" s="15">
        <v>0.04</v>
      </c>
      <c r="E16" s="15">
        <v>1</v>
      </c>
      <c r="F16" s="15">
        <v>1.28</v>
      </c>
      <c r="H16" s="14" t="s">
        <v>25</v>
      </c>
      <c r="I16" s="14" t="s">
        <v>26</v>
      </c>
      <c r="J16" s="15">
        <f t="shared" si="3"/>
        <v>0.312</v>
      </c>
      <c r="K16" s="15">
        <f t="shared" si="0"/>
        <v>0.83200000000000007</v>
      </c>
      <c r="L16" s="15">
        <f t="shared" si="0"/>
        <v>20.8</v>
      </c>
      <c r="M16" s="15">
        <f t="shared" si="0"/>
        <v>26.624000000000002</v>
      </c>
      <c r="O16" s="14" t="s">
        <v>25</v>
      </c>
      <c r="P16" s="14" t="s">
        <v>26</v>
      </c>
      <c r="Q16" s="16">
        <f t="shared" si="4"/>
        <v>6.8784221252384046E-4</v>
      </c>
      <c r="R16" s="16">
        <f t="shared" si="1"/>
        <v>1.8342459000635746E-3</v>
      </c>
      <c r="S16" s="16">
        <f t="shared" si="1"/>
        <v>4.5856147501589367E-2</v>
      </c>
      <c r="T16" s="16">
        <f t="shared" si="1"/>
        <v>5.8695868802034389E-2</v>
      </c>
      <c r="U16" s="16">
        <f t="shared" si="2"/>
        <v>6.6720694614812528E-4</v>
      </c>
      <c r="V16" s="20"/>
      <c r="X16" s="3" t="s">
        <v>27</v>
      </c>
    </row>
    <row r="17" spans="1:30" ht="31.35" customHeight="1" thickTop="1" thickBot="1">
      <c r="A17" s="26" t="s">
        <v>28</v>
      </c>
      <c r="B17" s="27"/>
      <c r="C17" s="27"/>
      <c r="D17" s="27"/>
      <c r="E17" s="27"/>
      <c r="F17" s="28"/>
      <c r="H17" s="26" t="s">
        <v>28</v>
      </c>
      <c r="I17" s="27"/>
      <c r="J17" s="27"/>
      <c r="K17" s="27"/>
      <c r="L17" s="27"/>
      <c r="M17" s="28"/>
      <c r="O17" s="26" t="s">
        <v>28</v>
      </c>
      <c r="P17" s="27"/>
      <c r="Q17" s="27"/>
      <c r="R17" s="27"/>
      <c r="S17" s="27"/>
      <c r="T17" s="27"/>
      <c r="U17" s="28"/>
      <c r="V17" s="29"/>
    </row>
    <row r="18" spans="1:30" ht="15.75" thickTop="1"/>
    <row r="20" spans="1:30" ht="15.75">
      <c r="E20" s="9" t="s">
        <v>29</v>
      </c>
      <c r="L20" s="9" t="s">
        <v>30</v>
      </c>
      <c r="S20" s="9" t="s">
        <v>31</v>
      </c>
    </row>
    <row r="21" spans="1:30" ht="15.75" thickBot="1"/>
    <row r="22" spans="1:30" ht="31.35" customHeight="1" thickTop="1" thickBot="1">
      <c r="A22" s="10"/>
      <c r="B22" s="11"/>
      <c r="C22" s="12" t="s">
        <v>9</v>
      </c>
      <c r="D22" s="12" t="s">
        <v>3</v>
      </c>
      <c r="E22" s="12" t="s">
        <v>0</v>
      </c>
      <c r="F22" s="12" t="s">
        <v>10</v>
      </c>
      <c r="H22" s="10"/>
      <c r="I22" s="11"/>
      <c r="J22" s="12" t="s">
        <v>9</v>
      </c>
      <c r="K22" s="12" t="s">
        <v>3</v>
      </c>
      <c r="L22" s="12" t="s">
        <v>0</v>
      </c>
      <c r="M22" s="12" t="s">
        <v>10</v>
      </c>
      <c r="O22" s="10"/>
      <c r="P22" s="11"/>
      <c r="Q22" s="12" t="s">
        <v>9</v>
      </c>
      <c r="R22" s="12" t="s">
        <v>3</v>
      </c>
      <c r="S22" s="12" t="s">
        <v>0</v>
      </c>
      <c r="T22" s="12" t="s">
        <v>10</v>
      </c>
      <c r="U22" s="12" t="s">
        <v>11</v>
      </c>
      <c r="V22" s="13" t="s">
        <v>5</v>
      </c>
    </row>
    <row r="23" spans="1:30" ht="31.35" customHeight="1" thickTop="1" thickBot="1">
      <c r="A23" s="14"/>
      <c r="B23" s="14" t="s">
        <v>12</v>
      </c>
      <c r="C23" s="15">
        <v>0.44</v>
      </c>
      <c r="D23" s="15">
        <v>1.01</v>
      </c>
      <c r="E23" s="15">
        <v>17.399999999999999</v>
      </c>
      <c r="F23" s="15">
        <v>1.83</v>
      </c>
      <c r="H23" s="14"/>
      <c r="I23" s="14" t="s">
        <v>12</v>
      </c>
      <c r="J23" s="15">
        <f>C23*$B$43</f>
        <v>6.6879999999999997</v>
      </c>
      <c r="K23" s="15">
        <f t="shared" ref="K23:M31" si="5">D23*$B$43</f>
        <v>15.351999999999999</v>
      </c>
      <c r="L23" s="15">
        <f t="shared" si="5"/>
        <v>264.47999999999996</v>
      </c>
      <c r="M23" s="15">
        <f t="shared" si="5"/>
        <v>27.815999999999999</v>
      </c>
      <c r="O23" s="14"/>
      <c r="P23" s="14" t="s">
        <v>12</v>
      </c>
      <c r="Q23" s="16">
        <f>J23*$I$2</f>
        <v>1.474451511974181E-2</v>
      </c>
      <c r="R23" s="16">
        <f t="shared" ref="R23:T31" si="6">K23*$I$2</f>
        <v>3.3845364252134608E-2</v>
      </c>
      <c r="S23" s="16">
        <f t="shared" si="6"/>
        <v>0.58307855246251694</v>
      </c>
      <c r="T23" s="16">
        <f t="shared" si="6"/>
        <v>6.1323778793471624E-2</v>
      </c>
      <c r="U23" s="16">
        <f t="shared" ref="U23:U31" si="7">0.97*Q23</f>
        <v>1.4302179666149556E-2</v>
      </c>
      <c r="V23" s="17">
        <v>3.4497932505041844E-2</v>
      </c>
    </row>
    <row r="24" spans="1:30" ht="31.35" customHeight="1" thickTop="1" thickBot="1">
      <c r="A24" s="14" t="s">
        <v>32</v>
      </c>
      <c r="B24" s="14" t="s">
        <v>14</v>
      </c>
      <c r="C24" s="15">
        <v>0.44</v>
      </c>
      <c r="D24" s="15">
        <v>1.01</v>
      </c>
      <c r="E24" s="15">
        <v>12.6</v>
      </c>
      <c r="F24" s="15">
        <v>1.83</v>
      </c>
      <c r="H24" s="14" t="s">
        <v>32</v>
      </c>
      <c r="I24" s="14" t="s">
        <v>14</v>
      </c>
      <c r="J24" s="15">
        <f t="shared" ref="J24:J31" si="8">C24*$B$43</f>
        <v>6.6879999999999997</v>
      </c>
      <c r="K24" s="15">
        <f t="shared" si="5"/>
        <v>15.351999999999999</v>
      </c>
      <c r="L24" s="15">
        <f t="shared" si="5"/>
        <v>191.51999999999998</v>
      </c>
      <c r="M24" s="15">
        <f t="shared" si="5"/>
        <v>27.815999999999999</v>
      </c>
      <c r="O24" s="14" t="s">
        <v>32</v>
      </c>
      <c r="P24" s="14" t="s">
        <v>14</v>
      </c>
      <c r="Q24" s="16">
        <f t="shared" ref="Q24:Q31" si="9">J24*$I$2</f>
        <v>1.474451511974181E-2</v>
      </c>
      <c r="R24" s="16">
        <f t="shared" si="6"/>
        <v>3.3845364252134608E-2</v>
      </c>
      <c r="S24" s="16">
        <f t="shared" si="6"/>
        <v>0.42222929661078817</v>
      </c>
      <c r="T24" s="16">
        <f t="shared" si="6"/>
        <v>6.1323778793471624E-2</v>
      </c>
      <c r="U24" s="16">
        <f t="shared" si="7"/>
        <v>1.4302179666149556E-2</v>
      </c>
      <c r="V24" s="20"/>
    </row>
    <row r="25" spans="1:30" ht="31.35" customHeight="1" thickTop="1" thickBot="1">
      <c r="A25" s="14"/>
      <c r="B25" s="14" t="s">
        <v>15</v>
      </c>
      <c r="C25" s="15">
        <v>0.23</v>
      </c>
      <c r="D25" s="15">
        <v>0.56999999999999995</v>
      </c>
      <c r="E25" s="15">
        <v>10.6</v>
      </c>
      <c r="F25" s="15">
        <v>1.83</v>
      </c>
      <c r="H25" s="14"/>
      <c r="I25" s="14" t="s">
        <v>15</v>
      </c>
      <c r="J25" s="15">
        <f t="shared" si="8"/>
        <v>3.496</v>
      </c>
      <c r="K25" s="15">
        <f t="shared" si="5"/>
        <v>8.6639999999999997</v>
      </c>
      <c r="L25" s="15">
        <f t="shared" si="5"/>
        <v>161.11999999999998</v>
      </c>
      <c r="M25" s="15">
        <f t="shared" si="5"/>
        <v>27.815999999999999</v>
      </c>
      <c r="O25" s="14"/>
      <c r="P25" s="14" t="s">
        <v>15</v>
      </c>
      <c r="Q25" s="16">
        <f t="shared" si="9"/>
        <v>7.7073601762286739E-3</v>
      </c>
      <c r="R25" s="16">
        <f t="shared" si="6"/>
        <v>1.9100849132392801E-2</v>
      </c>
      <c r="S25" s="16">
        <f t="shared" si="6"/>
        <v>0.35520877333923451</v>
      </c>
      <c r="T25" s="16">
        <f t="shared" si="6"/>
        <v>6.1323778793471624E-2</v>
      </c>
      <c r="U25" s="16">
        <f t="shared" si="7"/>
        <v>7.4761393709418134E-3</v>
      </c>
      <c r="V25" s="20"/>
    </row>
    <row r="26" spans="1:30" ht="31.35" customHeight="1" thickTop="1" thickBot="1">
      <c r="A26" s="14" t="s">
        <v>33</v>
      </c>
      <c r="B26" s="14" t="s">
        <v>18</v>
      </c>
      <c r="C26" s="15">
        <v>0.43</v>
      </c>
      <c r="D26" s="15">
        <v>1.01</v>
      </c>
      <c r="E26" s="15">
        <v>9.9</v>
      </c>
      <c r="F26" s="15">
        <v>1.83</v>
      </c>
      <c r="H26" s="14" t="s">
        <v>33</v>
      </c>
      <c r="I26" s="14" t="s">
        <v>18</v>
      </c>
      <c r="J26" s="15">
        <f t="shared" si="8"/>
        <v>6.5359999999999996</v>
      </c>
      <c r="K26" s="15">
        <f t="shared" si="5"/>
        <v>15.351999999999999</v>
      </c>
      <c r="L26" s="15">
        <f t="shared" si="5"/>
        <v>150.47999999999999</v>
      </c>
      <c r="M26" s="15">
        <f t="shared" si="5"/>
        <v>27.815999999999999</v>
      </c>
      <c r="O26" s="14" t="s">
        <v>33</v>
      </c>
      <c r="P26" s="14" t="s">
        <v>18</v>
      </c>
      <c r="Q26" s="16">
        <f t="shared" si="9"/>
        <v>1.4409412503384041E-2</v>
      </c>
      <c r="R26" s="16">
        <f t="shared" si="6"/>
        <v>3.3845364252134608E-2</v>
      </c>
      <c r="S26" s="16">
        <f t="shared" si="6"/>
        <v>0.3317515901941907</v>
      </c>
      <c r="T26" s="16">
        <f t="shared" si="6"/>
        <v>6.1323778793471624E-2</v>
      </c>
      <c r="U26" s="16">
        <f t="shared" si="7"/>
        <v>1.3977130128282519E-2</v>
      </c>
      <c r="V26" s="20"/>
    </row>
    <row r="27" spans="1:30" ht="31.35" customHeight="1" thickTop="1" thickBot="1">
      <c r="A27" s="14"/>
      <c r="B27" s="14" t="s">
        <v>19</v>
      </c>
      <c r="C27" s="30">
        <v>0.23</v>
      </c>
      <c r="D27" s="15">
        <v>0.56999999999999995</v>
      </c>
      <c r="E27" s="15">
        <v>9.9</v>
      </c>
      <c r="F27" s="15">
        <v>1.83</v>
      </c>
      <c r="H27" s="14"/>
      <c r="I27" s="14" t="s">
        <v>19</v>
      </c>
      <c r="J27" s="15">
        <f t="shared" si="8"/>
        <v>3.496</v>
      </c>
      <c r="K27" s="15">
        <f t="shared" si="5"/>
        <v>8.6639999999999997</v>
      </c>
      <c r="L27" s="15">
        <f t="shared" si="5"/>
        <v>150.47999999999999</v>
      </c>
      <c r="M27" s="15">
        <f t="shared" si="5"/>
        <v>27.815999999999999</v>
      </c>
      <c r="O27" s="14"/>
      <c r="P27" s="14" t="s">
        <v>19</v>
      </c>
      <c r="Q27" s="16">
        <f t="shared" si="9"/>
        <v>7.7073601762286739E-3</v>
      </c>
      <c r="R27" s="16">
        <f t="shared" si="6"/>
        <v>1.9100849132392801E-2</v>
      </c>
      <c r="S27" s="16">
        <f t="shared" si="6"/>
        <v>0.3317515901941907</v>
      </c>
      <c r="T27" s="16">
        <f t="shared" si="6"/>
        <v>6.1323778793471624E-2</v>
      </c>
      <c r="U27" s="16">
        <f t="shared" si="7"/>
        <v>7.4761393709418134E-3</v>
      </c>
      <c r="V27" s="20"/>
      <c r="Y27" s="2"/>
      <c r="Z27" s="4" t="s">
        <v>34</v>
      </c>
      <c r="AA27" s="2"/>
    </row>
    <row r="28" spans="1:30" ht="31.35" customHeight="1" thickTop="1" thickBot="1">
      <c r="A28" s="14" t="s">
        <v>35</v>
      </c>
      <c r="B28" s="14" t="s">
        <v>22</v>
      </c>
      <c r="C28" s="31">
        <v>0.19</v>
      </c>
      <c r="D28" s="31">
        <v>0.51</v>
      </c>
      <c r="E28" s="31">
        <v>7.3</v>
      </c>
      <c r="F28" s="31">
        <v>1.83</v>
      </c>
      <c r="H28" s="14" t="s">
        <v>35</v>
      </c>
      <c r="I28" s="14" t="s">
        <v>22</v>
      </c>
      <c r="J28" s="31">
        <f t="shared" si="8"/>
        <v>2.8879999999999999</v>
      </c>
      <c r="K28" s="31">
        <f t="shared" si="5"/>
        <v>7.7519999999999998</v>
      </c>
      <c r="L28" s="31">
        <f t="shared" si="5"/>
        <v>110.96</v>
      </c>
      <c r="M28" s="31">
        <f t="shared" si="5"/>
        <v>27.815999999999999</v>
      </c>
      <c r="O28" s="14" t="s">
        <v>35</v>
      </c>
      <c r="P28" s="14" t="s">
        <v>22</v>
      </c>
      <c r="Q28" s="32">
        <f t="shared" si="9"/>
        <v>6.3669497107975998E-3</v>
      </c>
      <c r="R28" s="32">
        <f t="shared" si="6"/>
        <v>1.7090233434246191E-2</v>
      </c>
      <c r="S28" s="32">
        <f t="shared" si="6"/>
        <v>0.24462490994117095</v>
      </c>
      <c r="T28" s="32">
        <f t="shared" si="6"/>
        <v>6.1323778793471624E-2</v>
      </c>
      <c r="U28" s="32">
        <f t="shared" si="7"/>
        <v>6.1759412194736718E-3</v>
      </c>
      <c r="V28" s="20"/>
    </row>
    <row r="29" spans="1:30" ht="31.35" customHeight="1" thickTop="1" thickBot="1">
      <c r="A29" s="14"/>
      <c r="B29" s="14" t="s">
        <v>36</v>
      </c>
      <c r="C29" s="15">
        <v>0.11</v>
      </c>
      <c r="D29" s="15">
        <v>0.26</v>
      </c>
      <c r="E29" s="15">
        <v>7.3</v>
      </c>
      <c r="F29" s="15">
        <v>1.83</v>
      </c>
      <c r="H29" s="14"/>
      <c r="I29" s="14" t="s">
        <v>36</v>
      </c>
      <c r="J29" s="15">
        <f t="shared" si="8"/>
        <v>1.6719999999999999</v>
      </c>
      <c r="K29" s="15">
        <f t="shared" si="5"/>
        <v>3.952</v>
      </c>
      <c r="L29" s="15">
        <f t="shared" si="5"/>
        <v>110.96</v>
      </c>
      <c r="M29" s="15">
        <f t="shared" si="5"/>
        <v>27.815999999999999</v>
      </c>
      <c r="O29" s="14"/>
      <c r="P29" s="14" t="s">
        <v>36</v>
      </c>
      <c r="Q29" s="16">
        <f t="shared" si="9"/>
        <v>3.6861287799354525E-3</v>
      </c>
      <c r="R29" s="16">
        <f t="shared" si="6"/>
        <v>8.7126680253019791E-3</v>
      </c>
      <c r="S29" s="16">
        <f t="shared" si="6"/>
        <v>0.24462490994117095</v>
      </c>
      <c r="T29" s="16">
        <f t="shared" si="6"/>
        <v>6.1323778793471624E-2</v>
      </c>
      <c r="U29" s="16">
        <f t="shared" si="7"/>
        <v>3.5755449165373889E-3</v>
      </c>
      <c r="V29" s="20"/>
      <c r="X29" s="12" t="s">
        <v>9</v>
      </c>
      <c r="Y29" s="12" t="s">
        <v>3</v>
      </c>
      <c r="Z29" s="12" t="s">
        <v>0</v>
      </c>
      <c r="AA29" s="12" t="s">
        <v>10</v>
      </c>
      <c r="AB29" s="12" t="s">
        <v>11</v>
      </c>
      <c r="AC29" s="4" t="s">
        <v>20</v>
      </c>
      <c r="AD29" s="4" t="s">
        <v>5</v>
      </c>
    </row>
    <row r="30" spans="1:30" ht="31.35" customHeight="1" thickTop="1" thickBot="1">
      <c r="A30" s="14" t="s">
        <v>37</v>
      </c>
      <c r="B30" s="14" t="s">
        <v>38</v>
      </c>
      <c r="C30" s="21">
        <v>0.08</v>
      </c>
      <c r="D30" s="21">
        <v>0.26</v>
      </c>
      <c r="E30" s="21">
        <v>4.5</v>
      </c>
      <c r="F30" s="21">
        <v>1.83</v>
      </c>
      <c r="H30" s="14" t="s">
        <v>37</v>
      </c>
      <c r="I30" s="14" t="s">
        <v>38</v>
      </c>
      <c r="J30" s="21">
        <f t="shared" si="8"/>
        <v>1.216</v>
      </c>
      <c r="K30" s="21">
        <f t="shared" si="5"/>
        <v>3.952</v>
      </c>
      <c r="L30" s="21">
        <f t="shared" si="5"/>
        <v>68.399999999999991</v>
      </c>
      <c r="M30" s="21">
        <f t="shared" si="5"/>
        <v>27.815999999999999</v>
      </c>
      <c r="O30" s="14" t="s">
        <v>37</v>
      </c>
      <c r="P30" s="14" t="s">
        <v>38</v>
      </c>
      <c r="Q30" s="22">
        <f t="shared" si="9"/>
        <v>2.6808209308621473E-3</v>
      </c>
      <c r="R30" s="22">
        <f t="shared" si="6"/>
        <v>8.7126680253019791E-3</v>
      </c>
      <c r="S30" s="22">
        <f t="shared" si="6"/>
        <v>0.15079617736099576</v>
      </c>
      <c r="T30" s="22">
        <f t="shared" si="6"/>
        <v>6.1323778793471624E-2</v>
      </c>
      <c r="U30" s="22">
        <f t="shared" si="7"/>
        <v>2.6003963029362829E-3</v>
      </c>
      <c r="V30" s="20"/>
      <c r="X30" s="23">
        <v>0.32715311004784692</v>
      </c>
      <c r="Y30" s="23">
        <v>0.23137050547159968</v>
      </c>
      <c r="Z30" s="23">
        <v>0.22111312764670282</v>
      </c>
      <c r="AA30" s="23">
        <v>0</v>
      </c>
      <c r="AB30" s="23">
        <v>0.32715311004784692</v>
      </c>
      <c r="AC30" s="23">
        <f>Y30*1.053</f>
        <v>0.24363314226159444</v>
      </c>
      <c r="AD30" s="24">
        <v>0.99707199999999996</v>
      </c>
    </row>
    <row r="31" spans="1:30" ht="31.35" customHeight="1" thickTop="1" thickBot="1">
      <c r="A31" s="14" t="s">
        <v>25</v>
      </c>
      <c r="B31" s="14" t="s">
        <v>26</v>
      </c>
      <c r="C31" s="25">
        <v>1.4999999999999999E-2</v>
      </c>
      <c r="D31" s="15">
        <v>0.08</v>
      </c>
      <c r="E31" s="15">
        <v>1</v>
      </c>
      <c r="F31" s="15">
        <v>1.83</v>
      </c>
      <c r="H31" s="14" t="s">
        <v>25</v>
      </c>
      <c r="I31" s="14" t="s">
        <v>26</v>
      </c>
      <c r="J31" s="15">
        <f t="shared" si="8"/>
        <v>0.22799999999999998</v>
      </c>
      <c r="K31" s="15">
        <f t="shared" si="5"/>
        <v>1.216</v>
      </c>
      <c r="L31" s="15">
        <f t="shared" si="5"/>
        <v>15.2</v>
      </c>
      <c r="M31" s="15">
        <f t="shared" si="5"/>
        <v>27.815999999999999</v>
      </c>
      <c r="O31" s="33" t="s">
        <v>25</v>
      </c>
      <c r="P31" s="33" t="s">
        <v>26</v>
      </c>
      <c r="Q31" s="34">
        <f t="shared" si="9"/>
        <v>5.0265392453665257E-4</v>
      </c>
      <c r="R31" s="34">
        <f t="shared" si="6"/>
        <v>2.6808209308621473E-3</v>
      </c>
      <c r="S31" s="34">
        <f t="shared" si="6"/>
        <v>3.351026163577684E-2</v>
      </c>
      <c r="T31" s="35">
        <f t="shared" si="6"/>
        <v>6.1323778793471624E-2</v>
      </c>
      <c r="U31" s="34">
        <f t="shared" si="7"/>
        <v>4.8757430680055296E-4</v>
      </c>
      <c r="V31" s="20"/>
    </row>
    <row r="32" spans="1:30" ht="31.35" customHeight="1" thickTop="1" thickBot="1">
      <c r="A32" s="26" t="s">
        <v>28</v>
      </c>
      <c r="B32" s="36"/>
      <c r="C32" s="37"/>
      <c r="D32" s="37"/>
      <c r="E32" s="37"/>
      <c r="F32" s="38"/>
      <c r="H32" s="26" t="s">
        <v>28</v>
      </c>
      <c r="I32" s="36"/>
      <c r="J32" s="37"/>
      <c r="K32" s="37"/>
      <c r="L32" s="37"/>
      <c r="M32" s="38"/>
      <c r="O32" s="26" t="s">
        <v>28</v>
      </c>
      <c r="P32" s="36"/>
      <c r="Q32" s="37"/>
      <c r="R32" s="37"/>
      <c r="S32" s="37"/>
      <c r="T32" s="37"/>
      <c r="U32" s="39"/>
      <c r="V32" s="20"/>
    </row>
    <row r="33" spans="1:2" ht="15.75" thickTop="1"/>
    <row r="38" spans="1:2" ht="15.75" thickBot="1"/>
    <row r="39" spans="1:2" ht="31.35" customHeight="1" thickTop="1" thickBot="1">
      <c r="A39" s="40" t="s">
        <v>39</v>
      </c>
      <c r="B39" s="41"/>
    </row>
    <row r="40" spans="1:2" ht="31.35" customHeight="1" thickTop="1" thickBot="1">
      <c r="A40" s="42" t="s">
        <v>40</v>
      </c>
      <c r="B40" s="43" t="s">
        <v>41</v>
      </c>
    </row>
    <row r="41" spans="1:2" ht="31.35" customHeight="1" thickTop="1" thickBot="1">
      <c r="A41" s="42" t="s">
        <v>42</v>
      </c>
      <c r="B41" s="42">
        <v>20.8</v>
      </c>
    </row>
    <row r="42" spans="1:2" ht="31.35" customHeight="1" thickTop="1" thickBot="1">
      <c r="A42" s="42" t="s">
        <v>43</v>
      </c>
      <c r="B42" s="42">
        <v>18.2</v>
      </c>
    </row>
    <row r="43" spans="1:2" ht="31.35" customHeight="1" thickTop="1" thickBot="1">
      <c r="A43" s="42" t="s">
        <v>44</v>
      </c>
      <c r="B43" s="42">
        <v>15.2</v>
      </c>
    </row>
    <row r="44" spans="1:2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abSelected="1" zoomScale="90" zoomScaleNormal="90" workbookViewId="0">
      <selection sqref="A1:L1"/>
    </sheetView>
  </sheetViews>
  <sheetFormatPr defaultColWidth="8.85546875" defaultRowHeight="15"/>
  <cols>
    <col min="1" max="1" width="19" customWidth="1"/>
    <col min="2" max="2" width="31.7109375" customWidth="1"/>
    <col min="3" max="3" width="15" bestFit="1" customWidth="1"/>
    <col min="4" max="4" width="25.7109375" bestFit="1" customWidth="1"/>
    <col min="5" max="6" width="9.42578125" bestFit="1" customWidth="1"/>
    <col min="7" max="7" width="10.42578125" customWidth="1"/>
    <col min="8" max="8" width="7.85546875" bestFit="1" customWidth="1"/>
    <col min="9" max="9" width="27" bestFit="1" customWidth="1"/>
    <col min="10" max="10" width="24.7109375" bestFit="1" customWidth="1"/>
    <col min="11" max="11" width="11" bestFit="1" customWidth="1"/>
    <col min="13" max="13" width="19.7109375" bestFit="1" customWidth="1"/>
  </cols>
  <sheetData>
    <row r="1" spans="1:14" ht="33.75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ht="45">
      <c r="A2" s="83" t="s">
        <v>89</v>
      </c>
      <c r="B2" s="44" t="s">
        <v>45</v>
      </c>
      <c r="C2" s="45" t="s">
        <v>46</v>
      </c>
      <c r="D2" s="44" t="s">
        <v>47</v>
      </c>
      <c r="E2" s="44" t="s">
        <v>48</v>
      </c>
      <c r="F2" s="45" t="s">
        <v>84</v>
      </c>
      <c r="G2" s="45" t="s">
        <v>83</v>
      </c>
      <c r="H2" s="45" t="s">
        <v>49</v>
      </c>
      <c r="I2" s="44" t="s">
        <v>48</v>
      </c>
      <c r="J2" s="44" t="s">
        <v>50</v>
      </c>
    </row>
    <row r="3" spans="1:14">
      <c r="B3" s="46"/>
      <c r="C3" s="46"/>
      <c r="D3" s="46"/>
      <c r="E3" s="46"/>
      <c r="F3" s="46"/>
      <c r="G3" s="46"/>
      <c r="H3" s="46"/>
      <c r="I3" s="46"/>
      <c r="J3" s="46"/>
    </row>
    <row r="4" spans="1:14">
      <c r="A4" s="54">
        <v>0</v>
      </c>
      <c r="B4" s="47">
        <v>533</v>
      </c>
      <c r="C4" s="46"/>
      <c r="D4" s="48" t="s">
        <v>51</v>
      </c>
      <c r="E4" s="47" t="s">
        <v>52</v>
      </c>
      <c r="F4" s="47">
        <v>1975</v>
      </c>
      <c r="G4" s="81"/>
      <c r="H4" s="82"/>
      <c r="I4" s="81"/>
      <c r="J4" s="82"/>
    </row>
    <row r="5" spans="1:14">
      <c r="A5" s="54" t="s">
        <v>95</v>
      </c>
      <c r="B5" s="47">
        <v>541</v>
      </c>
      <c r="C5" s="46"/>
      <c r="D5" s="48" t="s">
        <v>51</v>
      </c>
      <c r="E5" s="47" t="s">
        <v>53</v>
      </c>
      <c r="F5" s="47">
        <v>1973</v>
      </c>
      <c r="G5" s="81"/>
      <c r="H5" s="82"/>
      <c r="I5" s="81"/>
      <c r="J5" s="82" t="s">
        <v>93</v>
      </c>
    </row>
    <row r="6" spans="1:14">
      <c r="A6" s="54" t="s">
        <v>95</v>
      </c>
      <c r="B6" s="47">
        <v>569</v>
      </c>
      <c r="C6" s="46"/>
      <c r="D6" s="48" t="s">
        <v>51</v>
      </c>
      <c r="E6" s="47" t="s">
        <v>54</v>
      </c>
      <c r="F6" s="47">
        <v>1973</v>
      </c>
      <c r="G6" s="46"/>
      <c r="H6" s="46"/>
      <c r="I6" s="46"/>
      <c r="J6" s="82" t="s">
        <v>93</v>
      </c>
    </row>
    <row r="7" spans="1:14">
      <c r="A7" s="54">
        <v>4</v>
      </c>
      <c r="B7" s="47">
        <v>597</v>
      </c>
      <c r="C7" s="47">
        <v>797</v>
      </c>
      <c r="D7" s="48" t="s">
        <v>51</v>
      </c>
      <c r="E7" s="47" t="s">
        <v>55</v>
      </c>
      <c r="F7" s="47">
        <v>1956</v>
      </c>
      <c r="G7" s="47">
        <v>2015</v>
      </c>
      <c r="H7" s="48" t="s">
        <v>56</v>
      </c>
      <c r="I7" s="47" t="s">
        <v>57</v>
      </c>
      <c r="J7" s="46"/>
    </row>
    <row r="8" spans="1:14">
      <c r="A8" s="54">
        <v>4</v>
      </c>
      <c r="B8" s="47">
        <v>599</v>
      </c>
      <c r="C8" s="47">
        <v>799</v>
      </c>
      <c r="D8" s="48" t="s">
        <v>51</v>
      </c>
      <c r="E8" s="46"/>
      <c r="F8" s="47">
        <v>1952</v>
      </c>
      <c r="G8" s="47">
        <v>2014</v>
      </c>
      <c r="H8" s="48" t="s">
        <v>56</v>
      </c>
      <c r="I8" s="47" t="s">
        <v>57</v>
      </c>
      <c r="J8" s="46"/>
    </row>
    <row r="9" spans="1:14">
      <c r="A9" s="54">
        <v>0</v>
      </c>
      <c r="B9" s="47">
        <v>737</v>
      </c>
      <c r="C9" s="46"/>
      <c r="D9" s="48" t="s">
        <v>51</v>
      </c>
      <c r="E9" s="47" t="s">
        <v>58</v>
      </c>
      <c r="F9" s="47">
        <v>2006</v>
      </c>
      <c r="G9" s="81"/>
      <c r="H9" s="82"/>
      <c r="I9" s="81"/>
      <c r="J9" s="82" t="s">
        <v>94</v>
      </c>
    </row>
    <row r="10" spans="1:14">
      <c r="A10" t="s">
        <v>92</v>
      </c>
      <c r="B10" s="47">
        <v>792</v>
      </c>
      <c r="C10" s="46"/>
      <c r="D10" s="48" t="s">
        <v>51</v>
      </c>
      <c r="E10" s="47" t="s">
        <v>54</v>
      </c>
      <c r="F10" s="47">
        <v>1952</v>
      </c>
      <c r="G10" s="84" t="s">
        <v>90</v>
      </c>
      <c r="H10" s="84"/>
      <c r="I10" s="84"/>
      <c r="J10" s="84"/>
    </row>
    <row r="11" spans="1:14" ht="30">
      <c r="A11" t="s">
        <v>92</v>
      </c>
      <c r="B11" s="47">
        <v>793</v>
      </c>
      <c r="C11" s="49" t="s">
        <v>59</v>
      </c>
      <c r="D11" s="48" t="s">
        <v>51</v>
      </c>
      <c r="E11" s="47" t="s">
        <v>55</v>
      </c>
      <c r="F11" s="47">
        <v>1952</v>
      </c>
      <c r="G11" s="47">
        <v>2018</v>
      </c>
      <c r="H11" s="48" t="s">
        <v>60</v>
      </c>
      <c r="I11" s="47" t="s">
        <v>57</v>
      </c>
      <c r="J11" s="46"/>
    </row>
    <row r="12" spans="1:14">
      <c r="A12" t="s">
        <v>92</v>
      </c>
      <c r="B12" s="47">
        <v>794</v>
      </c>
      <c r="C12" s="46"/>
      <c r="D12" s="48" t="s">
        <v>51</v>
      </c>
      <c r="E12" s="47" t="s">
        <v>55</v>
      </c>
      <c r="F12" s="47">
        <v>1950</v>
      </c>
      <c r="G12" s="81"/>
      <c r="H12" s="82"/>
      <c r="I12" s="81"/>
      <c r="J12" s="82"/>
    </row>
    <row r="13" spans="1:14">
      <c r="A13" t="s">
        <v>92</v>
      </c>
      <c r="B13" s="47">
        <v>796</v>
      </c>
      <c r="C13" s="46"/>
      <c r="D13" s="48" t="s">
        <v>51</v>
      </c>
      <c r="E13" s="47" t="s">
        <v>55</v>
      </c>
      <c r="F13" s="47">
        <v>1952</v>
      </c>
      <c r="G13" s="81"/>
      <c r="H13" s="82"/>
      <c r="I13" s="81"/>
      <c r="J13" s="82"/>
    </row>
    <row r="14" spans="1:14">
      <c r="A14" t="s">
        <v>92</v>
      </c>
      <c r="B14" s="47">
        <v>798</v>
      </c>
      <c r="C14" s="46"/>
      <c r="D14" s="48" t="s">
        <v>51</v>
      </c>
      <c r="E14" s="47" t="s">
        <v>55</v>
      </c>
      <c r="F14" s="47">
        <v>1952</v>
      </c>
      <c r="G14" s="84" t="s">
        <v>90</v>
      </c>
      <c r="H14" s="84"/>
      <c r="I14" s="84"/>
      <c r="J14" s="84"/>
    </row>
    <row r="15" spans="1:14" ht="15.75" thickBot="1"/>
    <row r="16" spans="1:14">
      <c r="B16" t="s">
        <v>91</v>
      </c>
      <c r="E16" s="55"/>
      <c r="F16" s="56" t="s">
        <v>76</v>
      </c>
      <c r="G16" s="64"/>
      <c r="H16" s="57"/>
      <c r="I16" s="55"/>
      <c r="J16" s="56" t="s">
        <v>77</v>
      </c>
      <c r="K16" s="64"/>
      <c r="L16" s="55"/>
      <c r="M16" s="56" t="s">
        <v>81</v>
      </c>
      <c r="N16" s="57"/>
    </row>
    <row r="17" spans="2:14">
      <c r="B17" s="53" t="s">
        <v>73</v>
      </c>
      <c r="C17" s="53" t="s">
        <v>66</v>
      </c>
      <c r="D17" s="52" t="s">
        <v>67</v>
      </c>
      <c r="E17" s="65" t="s">
        <v>3</v>
      </c>
      <c r="F17" s="52" t="s">
        <v>20</v>
      </c>
      <c r="G17" s="52" t="s">
        <v>74</v>
      </c>
      <c r="H17" s="59" t="s">
        <v>10</v>
      </c>
      <c r="I17" s="58" t="s">
        <v>20</v>
      </c>
      <c r="J17" s="52" t="s">
        <v>74</v>
      </c>
      <c r="K17" s="52" t="s">
        <v>10</v>
      </c>
      <c r="L17" s="58" t="s">
        <v>20</v>
      </c>
      <c r="M17" s="52" t="s">
        <v>74</v>
      </c>
      <c r="N17" s="59" t="s">
        <v>10</v>
      </c>
    </row>
    <row r="18" spans="2:14">
      <c r="B18" s="54" t="s">
        <v>72</v>
      </c>
      <c r="C18" s="54" t="s">
        <v>4</v>
      </c>
      <c r="D18" s="51">
        <v>5</v>
      </c>
      <c r="E18" s="66">
        <f>'Tier Period Line &amp; Yard EFs'!K23</f>
        <v>15.351999999999999</v>
      </c>
      <c r="F18" s="67">
        <f>E18*1.053</f>
        <v>16.165655999999998</v>
      </c>
      <c r="G18" s="67">
        <f>'Tier Period Line &amp; Yard EFs'!L23</f>
        <v>264.47999999999996</v>
      </c>
      <c r="H18" s="68">
        <f>'Tier Period Line &amp; Yard EFs'!M23</f>
        <v>27.815999999999999</v>
      </c>
      <c r="I18" s="60">
        <f>F18/$C$28</f>
        <v>1.7819585457312695E-5</v>
      </c>
      <c r="J18" s="61">
        <f>G18/$C$28</f>
        <v>2.9153929551328209E-4</v>
      </c>
      <c r="K18" s="61">
        <f>H18/$C$28</f>
        <v>3.0661891424672776E-5</v>
      </c>
      <c r="L18" s="75">
        <f>$D$18*I18*$D$31</f>
        <v>6.1025977593536637E-3</v>
      </c>
      <c r="M18" s="76">
        <f>$D$18*J18*$D$31</f>
        <v>9.9842224490850034E-2</v>
      </c>
      <c r="N18" s="77">
        <f>$D$18*K18*$D$31</f>
        <v>1.0500647748175607E-2</v>
      </c>
    </row>
    <row r="19" spans="2:14">
      <c r="B19" s="54" t="s">
        <v>68</v>
      </c>
      <c r="C19" s="54" t="s">
        <v>61</v>
      </c>
      <c r="D19" s="51">
        <v>2</v>
      </c>
      <c r="E19" s="66">
        <f>'Tier Period Line &amp; Yard EFs'!K24</f>
        <v>15.351999999999999</v>
      </c>
      <c r="F19" s="67">
        <f t="shared" ref="F19:F23" si="0">E19*1.053</f>
        <v>16.165655999999998</v>
      </c>
      <c r="G19" s="67">
        <f>'Tier Period Line &amp; Yard EFs'!L24</f>
        <v>191.51999999999998</v>
      </c>
      <c r="H19" s="68">
        <f>'Tier Period Line &amp; Yard EFs'!M24</f>
        <v>27.815999999999999</v>
      </c>
      <c r="I19" s="60">
        <f t="shared" ref="I19:K23" si="1">F19/$C$28</f>
        <v>1.7819585457312695E-5</v>
      </c>
      <c r="J19" s="61">
        <f t="shared" si="1"/>
        <v>2.1111466226823874E-4</v>
      </c>
      <c r="K19" s="61">
        <f t="shared" si="1"/>
        <v>3.0661891424672776E-5</v>
      </c>
      <c r="L19" s="75">
        <f>$D$19*I19*$D$31</f>
        <v>2.441039103741465E-3</v>
      </c>
      <c r="M19" s="76">
        <f>$D$19*J19*$D$31</f>
        <v>2.89198167490738E-2</v>
      </c>
      <c r="N19" s="77">
        <f>$D$19*K19*$D$31</f>
        <v>4.2002590992702435E-3</v>
      </c>
    </row>
    <row r="20" spans="2:14">
      <c r="B20" s="54" t="s">
        <v>69</v>
      </c>
      <c r="C20" s="54" t="s">
        <v>62</v>
      </c>
      <c r="D20" s="51">
        <v>0</v>
      </c>
      <c r="E20" s="66">
        <f>'Tier Period Line &amp; Yard EFs'!K26</f>
        <v>15.351999999999999</v>
      </c>
      <c r="F20" s="67">
        <f t="shared" si="0"/>
        <v>16.165655999999998</v>
      </c>
      <c r="G20" s="67">
        <f>'Tier Period Line &amp; Yard EFs'!L26</f>
        <v>150.47999999999999</v>
      </c>
      <c r="H20" s="68">
        <f>'Tier Period Line &amp; Yard EFs'!M26</f>
        <v>27.815999999999999</v>
      </c>
      <c r="I20" s="60">
        <f t="shared" si="1"/>
        <v>1.7819585457312695E-5</v>
      </c>
      <c r="J20" s="61">
        <f t="shared" si="1"/>
        <v>1.6587580606790189E-4</v>
      </c>
      <c r="K20" s="61">
        <f t="shared" si="1"/>
        <v>3.0661891424672776E-5</v>
      </c>
      <c r="L20" s="75">
        <f>$D$20*I20*$D$31</f>
        <v>0</v>
      </c>
      <c r="M20" s="76">
        <f>$D$20*J20*$D$31</f>
        <v>0</v>
      </c>
      <c r="N20" s="77">
        <f>$D$20*K20*$D$31</f>
        <v>0</v>
      </c>
    </row>
    <row r="21" spans="2:14">
      <c r="B21" s="54" t="s">
        <v>70</v>
      </c>
      <c r="C21" s="54" t="s">
        <v>63</v>
      </c>
      <c r="D21" s="51">
        <v>0</v>
      </c>
      <c r="E21" s="66">
        <f>'Tier Period Line &amp; Yard EFs'!K28</f>
        <v>7.7519999999999998</v>
      </c>
      <c r="F21" s="67">
        <f t="shared" si="0"/>
        <v>8.1628559999999997</v>
      </c>
      <c r="G21" s="67">
        <f>'Tier Period Line &amp; Yard EFs'!L28</f>
        <v>110.96</v>
      </c>
      <c r="H21" s="68">
        <f>'Tier Period Line &amp; Yard EFs'!M28</f>
        <v>27.815999999999999</v>
      </c>
      <c r="I21" s="60">
        <f t="shared" si="1"/>
        <v>8.9980084982470052E-6</v>
      </c>
      <c r="J21" s="61">
        <f t="shared" si="1"/>
        <v>1.2231246306017009E-4</v>
      </c>
      <c r="K21" s="61">
        <f t="shared" si="1"/>
        <v>3.0661891424672776E-5</v>
      </c>
      <c r="L21" s="75">
        <f>$D$21*I21*$D$31</f>
        <v>0</v>
      </c>
      <c r="M21" s="76">
        <f>$D$21*J21*$D$31</f>
        <v>0</v>
      </c>
      <c r="N21" s="77">
        <f>$D$21*K21*$D$31</f>
        <v>0</v>
      </c>
    </row>
    <row r="22" spans="2:14">
      <c r="B22" s="54" t="s">
        <v>71</v>
      </c>
      <c r="C22" s="54" t="s">
        <v>64</v>
      </c>
      <c r="D22" s="51">
        <v>0</v>
      </c>
      <c r="E22" s="66">
        <f>'Tier Period Line &amp; Yard EFs'!K30</f>
        <v>3.952</v>
      </c>
      <c r="F22" s="67">
        <f t="shared" si="0"/>
        <v>4.1614559999999994</v>
      </c>
      <c r="G22" s="67">
        <f>'Tier Period Line &amp; Yard EFs'!L30</f>
        <v>68.399999999999991</v>
      </c>
      <c r="H22" s="68">
        <f>'Tier Period Line &amp; Yard EFs'!M30</f>
        <v>27.815999999999999</v>
      </c>
      <c r="I22" s="60">
        <f t="shared" si="1"/>
        <v>4.5872200187141592E-6</v>
      </c>
      <c r="J22" s="61">
        <f t="shared" si="1"/>
        <v>7.539809366722812E-5</v>
      </c>
      <c r="K22" s="61">
        <f t="shared" si="1"/>
        <v>3.0661891424672776E-5</v>
      </c>
      <c r="L22" s="75">
        <f>$D$22*I22*$D$32</f>
        <v>0</v>
      </c>
      <c r="M22" s="76">
        <f>$D$22*J22*$D$32</f>
        <v>0</v>
      </c>
      <c r="N22" s="77">
        <f>$D$22*K22*$D$32</f>
        <v>0</v>
      </c>
    </row>
    <row r="23" spans="2:14" ht="15.75" thickBot="1">
      <c r="B23" s="54" t="s">
        <v>25</v>
      </c>
      <c r="C23" s="54" t="s">
        <v>65</v>
      </c>
      <c r="D23" s="51">
        <v>2</v>
      </c>
      <c r="E23" s="69">
        <f>'Tier Period Line &amp; Yard EFs'!K31</f>
        <v>1.216</v>
      </c>
      <c r="F23" s="70">
        <f t="shared" si="0"/>
        <v>1.2804479999999998</v>
      </c>
      <c r="G23" s="70">
        <f>'Tier Period Line &amp; Yard EFs'!L31</f>
        <v>15.2</v>
      </c>
      <c r="H23" s="71">
        <f>'Tier Period Line &amp; Yard EFs'!M31</f>
        <v>27.815999999999999</v>
      </c>
      <c r="I23" s="62">
        <f t="shared" si="1"/>
        <v>1.4114523134505104E-6</v>
      </c>
      <c r="J23" s="63">
        <f t="shared" si="1"/>
        <v>1.6755131926050696E-5</v>
      </c>
      <c r="K23" s="63">
        <f t="shared" si="1"/>
        <v>3.0661891424672776E-5</v>
      </c>
      <c r="L23" s="78">
        <f>$D$23*I23*$D$32</f>
        <v>1.1600977918771318E-4</v>
      </c>
      <c r="M23" s="79">
        <f>$D$23*J23*$D$32</f>
        <v>1.3771341309082763E-3</v>
      </c>
      <c r="N23" s="80">
        <f>$D$23*K23*$D$32</f>
        <v>2.5201554595621458E-3</v>
      </c>
    </row>
    <row r="24" spans="2:14">
      <c r="B24" s="51"/>
      <c r="C24" s="51"/>
      <c r="D24" s="52">
        <f>SUM(D18:D23)</f>
        <v>9</v>
      </c>
      <c r="E24" t="s">
        <v>75</v>
      </c>
      <c r="F24" s="51"/>
      <c r="G24" s="51"/>
      <c r="H24" s="51"/>
      <c r="L24" s="73">
        <f>SUM(L18:L23)</f>
        <v>8.6596466422828415E-3</v>
      </c>
      <c r="M24" s="73">
        <f t="shared" ref="M24:N24" si="2">SUM(M18:M23)</f>
        <v>0.13013917537083211</v>
      </c>
      <c r="N24" s="73">
        <f t="shared" si="2"/>
        <v>1.7221062307007994E-2</v>
      </c>
    </row>
    <row r="25" spans="2:14">
      <c r="B25" t="s">
        <v>85</v>
      </c>
    </row>
    <row r="26" spans="2:14" ht="17.25">
      <c r="B26" t="s">
        <v>82</v>
      </c>
    </row>
    <row r="28" spans="2:14">
      <c r="B28" t="s">
        <v>78</v>
      </c>
      <c r="C28" s="74">
        <v>907184.74</v>
      </c>
    </row>
    <row r="30" spans="2:14">
      <c r="B30" s="50" t="s">
        <v>86</v>
      </c>
      <c r="C30" s="52" t="s">
        <v>79</v>
      </c>
      <c r="D30" s="52" t="s">
        <v>80</v>
      </c>
    </row>
    <row r="31" spans="2:14">
      <c r="B31" t="s">
        <v>87</v>
      </c>
      <c r="C31" s="51">
        <v>25000</v>
      </c>
      <c r="D31" s="72">
        <f>C31/365</f>
        <v>68.493150684931507</v>
      </c>
    </row>
    <row r="32" spans="2:14">
      <c r="B32" t="s">
        <v>88</v>
      </c>
      <c r="C32" s="51">
        <v>15000</v>
      </c>
      <c r="D32" s="72">
        <f>C32/365</f>
        <v>41.095890410958901</v>
      </c>
    </row>
  </sheetData>
  <mergeCells count="3">
    <mergeCell ref="G10:J10"/>
    <mergeCell ref="G14:J14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Tier Period Line &amp; Yard EFs</vt:lpstr>
      <vt:lpstr>Ivy City Switchers_Rebuilt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</dc:creator>
  <cp:lastModifiedBy>Shelly</cp:lastModifiedBy>
  <dcterms:created xsi:type="dcterms:W3CDTF">2019-11-18T14:04:48Z</dcterms:created>
  <dcterms:modified xsi:type="dcterms:W3CDTF">2023-07-06T17:33:40Z</dcterms:modified>
</cp:coreProperties>
</file>